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https://mononline-my.sharepoint.com/personal/cfi466_fluvius_be/Documents/Desktop/"/>
    </mc:Choice>
  </mc:AlternateContent>
  <xr:revisionPtr revIDLastSave="0" documentId="8_{FF0CC9E5-15D5-4B66-9128-629850B08E5E}" xr6:coauthVersionLast="45" xr6:coauthVersionMax="45" xr10:uidLastSave="{00000000-0000-0000-0000-000000000000}"/>
  <bookViews>
    <workbookView xWindow="20370" yWindow="-120" windowWidth="29040" windowHeight="15840" xr2:uid="{00000000-000D-0000-FFFF-FFFF00000000}"/>
  </bookViews>
  <sheets>
    <sheet name="Premie relighting newlighting" sheetId="1" r:id="rId1"/>
  </sheets>
  <definedNames>
    <definedName name="_xlnm._FilterDatabase" localSheetId="0" hidden="1">'Premie relighting newlighting'!$Y$51:$Y$53</definedName>
    <definedName name="aantalRuimtes">'Premie relighting newlighting'!$B$57</definedName>
    <definedName name="maxSub" comment="Maximale subsidie (premiebedrag) afhankelijk van typeProject">'Premie relighting newlighting'!$S$29</definedName>
    <definedName name="Pinst" comment="geïnstalleerd systeemvermogen van de nieuwe of vernieuwe verlichtingsinstallatie (uitgedrukt in Watt)">'Premie relighting newlighting'!$B$61</definedName>
    <definedName name="PinstCalc">'Premie relighting newlighting'!$B$25</definedName>
    <definedName name="Pstr" comment="streefvermogen; maximaal toegelaten vermogen (uitgedrukt in Wat))">'Premie relighting newlighting'!$B$62</definedName>
    <definedName name="PstrCalc">'Premie relighting newlighting'!$B$26</definedName>
    <definedName name="subsidie">'Premie relighting newlighting'!$B$63</definedName>
    <definedName name="typeFactor" comment="factor bij het type project; 100 bij type 1 project; 150 bij type 2 project;">'Premie relighting newlighting'!$T$29</definedName>
    <definedName name="typeProject" comment="Type project; 1 is zonder daglichtsturing; 2 is met daglichtsturing">'Premie relighting newlighting'!$I$29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1" i="1" l="1"/>
  <c r="T29" i="1" l="1"/>
  <c r="S29" i="1" l="1"/>
  <c r="J29" i="1" l="1"/>
  <c r="Q29" i="1"/>
  <c r="J40" i="1"/>
  <c r="J41" i="1"/>
  <c r="J42" i="1"/>
  <c r="H42" i="1"/>
  <c r="G59" i="1"/>
  <c r="G60" i="1"/>
  <c r="G63" i="1"/>
  <c r="G64" i="1"/>
  <c r="G65"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61" i="1"/>
  <c r="G62"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49" i="1"/>
  <c r="C55" i="1"/>
  <c r="D50" i="1"/>
  <c r="M57" i="1"/>
  <c r="M58" i="1"/>
  <c r="M59" i="1"/>
  <c r="M60" i="1"/>
  <c r="M66" i="1"/>
  <c r="M67" i="1"/>
  <c r="M72" i="1"/>
  <c r="M73" i="1"/>
  <c r="M74" i="1"/>
  <c r="M75" i="1"/>
  <c r="M79" i="1"/>
  <c r="M80" i="1"/>
  <c r="M81" i="1"/>
  <c r="M82" i="1"/>
  <c r="M97" i="1"/>
  <c r="M98" i="1"/>
  <c r="M99" i="1"/>
  <c r="M101" i="1"/>
  <c r="M102" i="1"/>
  <c r="M103" i="1"/>
  <c r="M104" i="1"/>
  <c r="M105" i="1"/>
  <c r="M106" i="1"/>
  <c r="M49" i="1"/>
  <c r="H40" i="1"/>
  <c r="M61" i="1"/>
  <c r="M62" i="1"/>
  <c r="M63" i="1"/>
  <c r="M64" i="1"/>
  <c r="M88" i="1"/>
  <c r="M100" i="1"/>
  <c r="M50" i="1"/>
  <c r="H41" i="1"/>
  <c r="M51" i="1"/>
  <c r="M52" i="1"/>
  <c r="M53" i="1"/>
  <c r="M54" i="1"/>
  <c r="M55" i="1"/>
  <c r="M56" i="1"/>
  <c r="M65" i="1"/>
  <c r="M68" i="1"/>
  <c r="M69" i="1"/>
  <c r="M70" i="1"/>
  <c r="M71" i="1"/>
  <c r="M76" i="1"/>
  <c r="M77" i="1"/>
  <c r="M78" i="1"/>
  <c r="M83" i="1"/>
  <c r="M84" i="1"/>
  <c r="M85" i="1"/>
  <c r="M86" i="1"/>
  <c r="M87" i="1"/>
  <c r="M89" i="1"/>
  <c r="M90" i="1"/>
  <c r="M91" i="1"/>
  <c r="M92" i="1"/>
  <c r="M93" i="1"/>
  <c r="M94" i="1"/>
  <c r="M95" i="1"/>
  <c r="M96" i="1"/>
  <c r="V142" i="1"/>
  <c r="M142" i="1"/>
  <c r="V141" i="1"/>
  <c r="M141" i="1"/>
  <c r="V140" i="1"/>
  <c r="M140" i="1"/>
  <c r="V139" i="1"/>
  <c r="M139" i="1"/>
  <c r="V138" i="1"/>
  <c r="M138" i="1"/>
  <c r="V137" i="1"/>
  <c r="M137" i="1"/>
  <c r="V136" i="1"/>
  <c r="M136" i="1"/>
  <c r="V135" i="1"/>
  <c r="M135" i="1"/>
  <c r="V134" i="1"/>
  <c r="M134" i="1"/>
  <c r="V133" i="1"/>
  <c r="M133" i="1"/>
  <c r="V132" i="1"/>
  <c r="M132" i="1"/>
  <c r="V131" i="1"/>
  <c r="M131" i="1"/>
  <c r="V130" i="1"/>
  <c r="M130" i="1"/>
  <c r="V129" i="1"/>
  <c r="M129" i="1"/>
  <c r="V128" i="1"/>
  <c r="M128" i="1"/>
  <c r="V127" i="1"/>
  <c r="M127" i="1"/>
  <c r="V126" i="1"/>
  <c r="M126" i="1"/>
  <c r="V125" i="1"/>
  <c r="M125" i="1"/>
  <c r="V124" i="1"/>
  <c r="M124" i="1"/>
  <c r="V123" i="1"/>
  <c r="M123" i="1"/>
  <c r="V122" i="1"/>
  <c r="M122" i="1"/>
  <c r="V121" i="1"/>
  <c r="M121" i="1"/>
  <c r="V120" i="1"/>
  <c r="M120" i="1"/>
  <c r="V119" i="1"/>
  <c r="M119" i="1"/>
  <c r="V118" i="1"/>
  <c r="M118" i="1"/>
  <c r="V117" i="1"/>
  <c r="M117" i="1"/>
  <c r="V116" i="1"/>
  <c r="M116" i="1"/>
  <c r="V115" i="1"/>
  <c r="M115" i="1"/>
  <c r="V114" i="1"/>
  <c r="M114" i="1"/>
  <c r="V113" i="1"/>
  <c r="M113" i="1"/>
  <c r="V112" i="1"/>
  <c r="M112" i="1"/>
  <c r="V111" i="1"/>
  <c r="M111" i="1"/>
  <c r="V110" i="1"/>
  <c r="M110" i="1"/>
  <c r="V109" i="1"/>
  <c r="M109" i="1"/>
  <c r="V108" i="1"/>
  <c r="M108" i="1"/>
  <c r="V107" i="1"/>
  <c r="M107" i="1"/>
  <c r="V106" i="1"/>
  <c r="V105" i="1"/>
  <c r="V104" i="1"/>
  <c r="V103" i="1"/>
  <c r="V102" i="1"/>
  <c r="V101" i="1"/>
  <c r="V100" i="1"/>
  <c r="V99" i="1"/>
  <c r="V98" i="1"/>
  <c r="V97" i="1"/>
  <c r="V96" i="1"/>
  <c r="V95" i="1"/>
  <c r="V94" i="1"/>
  <c r="V93" i="1"/>
  <c r="V92" i="1"/>
  <c r="V91" i="1"/>
  <c r="V90" i="1"/>
  <c r="V89" i="1"/>
  <c r="V88" i="1"/>
  <c r="V87" i="1"/>
  <c r="V86" i="1"/>
  <c r="V85" i="1"/>
  <c r="V84" i="1"/>
  <c r="V83" i="1"/>
  <c r="V82" i="1"/>
  <c r="V81" i="1"/>
  <c r="V80" i="1"/>
  <c r="V79" i="1"/>
  <c r="V78" i="1"/>
  <c r="V77" i="1"/>
  <c r="V76" i="1"/>
  <c r="V75" i="1"/>
  <c r="V74" i="1"/>
  <c r="V73" i="1"/>
  <c r="V72" i="1"/>
  <c r="V71" i="1"/>
  <c r="V70" i="1"/>
  <c r="V69" i="1"/>
  <c r="V68" i="1"/>
  <c r="V67" i="1"/>
  <c r="V66" i="1"/>
  <c r="V65" i="1"/>
  <c r="V64" i="1"/>
  <c r="V63" i="1"/>
  <c r="V62" i="1"/>
  <c r="V61" i="1"/>
  <c r="V60" i="1"/>
  <c r="V59" i="1"/>
  <c r="V58" i="1"/>
  <c r="V57" i="1"/>
  <c r="V56" i="1"/>
  <c r="V55" i="1"/>
  <c r="V54" i="1"/>
  <c r="V53" i="1"/>
  <c r="V52" i="1"/>
  <c r="V51" i="1"/>
  <c r="V50" i="1"/>
  <c r="V49" i="1"/>
  <c r="B41" i="1" l="1"/>
  <c r="A70" i="1"/>
  <c r="E42" i="1"/>
  <c r="M40" i="1"/>
  <c r="B29" i="1" s="1"/>
  <c r="E41" i="1"/>
  <c r="E40" i="1"/>
  <c r="B40" i="1"/>
  <c r="B42" i="1" s="1"/>
  <c r="O40" i="1" l="1"/>
  <c r="O41" i="1" s="1"/>
  <c r="B28" i="1" s="1"/>
  <c r="B26" i="1" s="1"/>
  <c r="B62" i="1" l="1"/>
  <c r="B31" i="1"/>
  <c r="B25" i="1" l="1"/>
  <c r="A48" i="1"/>
  <c r="L25" i="1" l="1"/>
  <c r="B63" i="1" s="1"/>
  <c r="A74" i="1" s="1"/>
  <c r="B32" i="1"/>
  <c r="L31" i="1"/>
  <c r="E36" i="1" s="1"/>
  <c r="A66" i="1" l="1"/>
  <c r="L26" i="1"/>
  <c r="A65" i="1"/>
  <c r="B64" i="1"/>
</calcChain>
</file>

<file path=xl/sharedStrings.xml><?xml version="1.0" encoding="utf-8"?>
<sst xmlns="http://schemas.openxmlformats.org/spreadsheetml/2006/main" count="429" uniqueCount="308">
  <si>
    <t>OUTPUT</t>
  </si>
  <si>
    <r>
      <t>P</t>
    </r>
    <r>
      <rPr>
        <b/>
        <vertAlign val="subscript"/>
        <sz val="12"/>
        <rFont val="Arial"/>
        <family val="2"/>
      </rPr>
      <t>inst</t>
    </r>
  </si>
  <si>
    <t>W</t>
  </si>
  <si>
    <r>
      <t>P</t>
    </r>
    <r>
      <rPr>
        <b/>
        <vertAlign val="subscript"/>
        <sz val="12"/>
        <rFont val="Arial"/>
        <family val="2"/>
      </rPr>
      <t>streef</t>
    </r>
  </si>
  <si>
    <t>W/m².100lux</t>
  </si>
  <si>
    <t>BEREKENINGEN</t>
  </si>
  <si>
    <t>m²</t>
  </si>
  <si>
    <t>&lt;ρ&gt;</t>
  </si>
  <si>
    <t>%</t>
  </si>
  <si>
    <t>X</t>
  </si>
  <si>
    <t>Taakoppervlakken</t>
  </si>
  <si>
    <t>Nr</t>
  </si>
  <si>
    <t>Aard*</t>
  </si>
  <si>
    <t>Opp (m²)</t>
  </si>
  <si>
    <t>Opp*ρ</t>
  </si>
  <si>
    <t>#</t>
  </si>
  <si>
    <t>Legende</t>
  </si>
  <si>
    <r>
      <t>Φ</t>
    </r>
    <r>
      <rPr>
        <b/>
        <vertAlign val="subscript"/>
        <sz val="10"/>
        <rFont val="Arial"/>
        <family val="2"/>
      </rPr>
      <t>arm1</t>
    </r>
  </si>
  <si>
    <t>lm</t>
  </si>
  <si>
    <r>
      <t>LOR</t>
    </r>
    <r>
      <rPr>
        <b/>
        <vertAlign val="subscript"/>
        <sz val="10"/>
        <rFont val="Arial"/>
        <family val="2"/>
      </rPr>
      <t>arm1</t>
    </r>
  </si>
  <si>
    <r>
      <t>Φ</t>
    </r>
    <r>
      <rPr>
        <b/>
        <vertAlign val="subscript"/>
        <sz val="10"/>
        <rFont val="Arial"/>
        <family val="2"/>
      </rPr>
      <t>arm2</t>
    </r>
  </si>
  <si>
    <r>
      <t>LOR</t>
    </r>
    <r>
      <rPr>
        <b/>
        <vertAlign val="subscript"/>
        <sz val="10"/>
        <rFont val="Arial"/>
        <family val="2"/>
      </rPr>
      <t>arm2</t>
    </r>
    <r>
      <rPr>
        <sz val="10"/>
        <rFont val="Arial"/>
        <family val="2"/>
      </rPr>
      <t/>
    </r>
  </si>
  <si>
    <t>*Aard</t>
  </si>
  <si>
    <r>
      <t>Φ</t>
    </r>
    <r>
      <rPr>
        <b/>
        <vertAlign val="subscript"/>
        <sz val="10"/>
        <rFont val="Arial"/>
        <family val="2"/>
      </rPr>
      <t>arm3</t>
    </r>
  </si>
  <si>
    <r>
      <t>LOR</t>
    </r>
    <r>
      <rPr>
        <b/>
        <vertAlign val="subscript"/>
        <sz val="10"/>
        <rFont val="Arial"/>
        <family val="2"/>
      </rPr>
      <t>arm3</t>
    </r>
    <r>
      <rPr>
        <sz val="10"/>
        <rFont val="Arial"/>
        <family val="2"/>
      </rPr>
      <t/>
    </r>
  </si>
  <si>
    <t>a</t>
  </si>
  <si>
    <r>
      <t>Φ</t>
    </r>
    <r>
      <rPr>
        <b/>
        <vertAlign val="subscript"/>
        <sz val="10"/>
        <rFont val="Arial"/>
        <family val="2"/>
      </rPr>
      <t>arm4</t>
    </r>
  </si>
  <si>
    <r>
      <t>LOR</t>
    </r>
    <r>
      <rPr>
        <b/>
        <vertAlign val="subscript"/>
        <sz val="10"/>
        <rFont val="Arial"/>
        <family val="2"/>
      </rPr>
      <t>arm4</t>
    </r>
    <r>
      <rPr>
        <sz val="10"/>
        <rFont val="Arial"/>
        <family val="2"/>
      </rPr>
      <t/>
    </r>
  </si>
  <si>
    <t>b</t>
  </si>
  <si>
    <r>
      <t>Φ</t>
    </r>
    <r>
      <rPr>
        <b/>
        <vertAlign val="subscript"/>
        <sz val="10"/>
        <rFont val="Arial"/>
        <family val="2"/>
      </rPr>
      <t>arm5</t>
    </r>
  </si>
  <si>
    <r>
      <t>LOR</t>
    </r>
    <r>
      <rPr>
        <b/>
        <vertAlign val="subscript"/>
        <sz val="10"/>
        <rFont val="Arial"/>
        <family val="2"/>
      </rPr>
      <t>arm5</t>
    </r>
    <r>
      <rPr>
        <sz val="10"/>
        <rFont val="Arial"/>
        <family val="2"/>
      </rPr>
      <t/>
    </r>
  </si>
  <si>
    <t>c</t>
  </si>
  <si>
    <r>
      <t>Φ</t>
    </r>
    <r>
      <rPr>
        <b/>
        <vertAlign val="subscript"/>
        <sz val="10"/>
        <rFont val="Arial"/>
        <family val="2"/>
      </rPr>
      <t>arm6</t>
    </r>
    <r>
      <rPr>
        <sz val="10"/>
        <rFont val="Arial"/>
        <family val="2"/>
      </rPr>
      <t/>
    </r>
  </si>
  <si>
    <r>
      <t>LOR</t>
    </r>
    <r>
      <rPr>
        <b/>
        <vertAlign val="subscript"/>
        <sz val="10"/>
        <rFont val="Arial"/>
        <family val="2"/>
      </rPr>
      <t>arm6</t>
    </r>
    <r>
      <rPr>
        <sz val="10"/>
        <rFont val="Arial"/>
        <family val="2"/>
      </rPr>
      <t/>
    </r>
  </si>
  <si>
    <r>
      <t>Φ</t>
    </r>
    <r>
      <rPr>
        <b/>
        <vertAlign val="subscript"/>
        <sz val="10"/>
        <rFont val="Arial"/>
        <family val="2"/>
      </rPr>
      <t>arm7</t>
    </r>
    <r>
      <rPr>
        <sz val="10"/>
        <rFont val="Arial"/>
        <family val="2"/>
      </rPr>
      <t/>
    </r>
  </si>
  <si>
    <r>
      <t>LOR</t>
    </r>
    <r>
      <rPr>
        <b/>
        <vertAlign val="subscript"/>
        <sz val="10"/>
        <rFont val="Arial"/>
        <family val="2"/>
      </rPr>
      <t>arm7</t>
    </r>
    <r>
      <rPr>
        <sz val="10"/>
        <rFont val="Arial"/>
        <family val="2"/>
      </rPr>
      <t/>
    </r>
  </si>
  <si>
    <r>
      <t>Φ</t>
    </r>
    <r>
      <rPr>
        <b/>
        <vertAlign val="subscript"/>
        <sz val="10"/>
        <rFont val="Arial"/>
        <family val="2"/>
      </rPr>
      <t>arm8</t>
    </r>
    <r>
      <rPr>
        <sz val="10"/>
        <rFont val="Arial"/>
        <family val="2"/>
      </rPr>
      <t/>
    </r>
  </si>
  <si>
    <r>
      <t>LOR</t>
    </r>
    <r>
      <rPr>
        <b/>
        <vertAlign val="subscript"/>
        <sz val="10"/>
        <rFont val="Arial"/>
        <family val="2"/>
      </rPr>
      <t>arm8</t>
    </r>
    <r>
      <rPr>
        <sz val="10"/>
        <rFont val="Arial"/>
        <family val="2"/>
      </rPr>
      <t/>
    </r>
  </si>
  <si>
    <r>
      <t>Φ</t>
    </r>
    <r>
      <rPr>
        <b/>
        <vertAlign val="subscript"/>
        <sz val="10"/>
        <rFont val="Arial"/>
        <family val="2"/>
      </rPr>
      <t>arm9</t>
    </r>
    <r>
      <rPr>
        <sz val="10"/>
        <rFont val="Arial"/>
        <family val="2"/>
      </rPr>
      <t/>
    </r>
  </si>
  <si>
    <r>
      <t>LOR</t>
    </r>
    <r>
      <rPr>
        <b/>
        <vertAlign val="subscript"/>
        <sz val="10"/>
        <rFont val="Arial"/>
        <family val="2"/>
      </rPr>
      <t>arm9</t>
    </r>
    <r>
      <rPr>
        <sz val="10"/>
        <rFont val="Arial"/>
        <family val="2"/>
      </rPr>
      <t/>
    </r>
  </si>
  <si>
    <r>
      <t>Φ</t>
    </r>
    <r>
      <rPr>
        <b/>
        <vertAlign val="subscript"/>
        <sz val="10"/>
        <rFont val="Arial"/>
        <family val="2"/>
      </rPr>
      <t>arm10</t>
    </r>
    <r>
      <rPr>
        <sz val="10"/>
        <rFont val="Arial"/>
        <family val="2"/>
      </rPr>
      <t/>
    </r>
  </si>
  <si>
    <r>
      <t>LOR</t>
    </r>
    <r>
      <rPr>
        <b/>
        <vertAlign val="subscript"/>
        <sz val="10"/>
        <rFont val="Arial"/>
        <family val="2"/>
      </rPr>
      <t>arm10</t>
    </r>
    <r>
      <rPr>
        <sz val="10"/>
        <rFont val="Arial"/>
        <family val="2"/>
      </rPr>
      <t/>
    </r>
  </si>
  <si>
    <r>
      <t>Φ</t>
    </r>
    <r>
      <rPr>
        <b/>
        <vertAlign val="subscript"/>
        <sz val="10"/>
        <rFont val="Arial"/>
        <family val="2"/>
      </rPr>
      <t>arm11</t>
    </r>
    <r>
      <rPr>
        <sz val="10"/>
        <rFont val="Arial"/>
        <family val="2"/>
      </rPr>
      <t/>
    </r>
  </si>
  <si>
    <r>
      <t>LOR</t>
    </r>
    <r>
      <rPr>
        <b/>
        <vertAlign val="subscript"/>
        <sz val="10"/>
        <rFont val="Arial"/>
        <family val="2"/>
      </rPr>
      <t>arm11</t>
    </r>
    <r>
      <rPr>
        <sz val="10"/>
        <rFont val="Arial"/>
        <family val="2"/>
      </rPr>
      <t/>
    </r>
  </si>
  <si>
    <r>
      <t>Φ</t>
    </r>
    <r>
      <rPr>
        <b/>
        <vertAlign val="subscript"/>
        <sz val="10"/>
        <rFont val="Arial"/>
        <family val="2"/>
      </rPr>
      <t>arm12</t>
    </r>
    <r>
      <rPr>
        <sz val="10"/>
        <rFont val="Arial"/>
        <family val="2"/>
      </rPr>
      <t/>
    </r>
  </si>
  <si>
    <r>
      <t>LOR</t>
    </r>
    <r>
      <rPr>
        <b/>
        <vertAlign val="subscript"/>
        <sz val="10"/>
        <rFont val="Arial"/>
        <family val="2"/>
      </rPr>
      <t>arm12</t>
    </r>
    <r>
      <rPr>
        <sz val="10"/>
        <rFont val="Arial"/>
        <family val="2"/>
      </rPr>
      <t/>
    </r>
  </si>
  <si>
    <r>
      <t>Φ</t>
    </r>
    <r>
      <rPr>
        <b/>
        <vertAlign val="subscript"/>
        <sz val="10"/>
        <rFont val="Arial"/>
        <family val="2"/>
      </rPr>
      <t>arm13</t>
    </r>
    <r>
      <rPr>
        <sz val="10"/>
        <rFont val="Arial"/>
        <family val="2"/>
      </rPr>
      <t/>
    </r>
  </si>
  <si>
    <r>
      <t>LOR</t>
    </r>
    <r>
      <rPr>
        <b/>
        <vertAlign val="subscript"/>
        <sz val="10"/>
        <rFont val="Arial"/>
        <family val="2"/>
      </rPr>
      <t>arm13</t>
    </r>
    <r>
      <rPr>
        <sz val="10"/>
        <rFont val="Arial"/>
        <family val="2"/>
      </rPr>
      <t/>
    </r>
  </si>
  <si>
    <r>
      <t>Φ</t>
    </r>
    <r>
      <rPr>
        <b/>
        <vertAlign val="subscript"/>
        <sz val="10"/>
        <rFont val="Arial"/>
        <family val="2"/>
      </rPr>
      <t>arm14</t>
    </r>
    <r>
      <rPr>
        <sz val="10"/>
        <rFont val="Arial"/>
        <family val="2"/>
      </rPr>
      <t/>
    </r>
  </si>
  <si>
    <r>
      <t>LOR</t>
    </r>
    <r>
      <rPr>
        <b/>
        <vertAlign val="subscript"/>
        <sz val="10"/>
        <rFont val="Arial"/>
        <family val="2"/>
      </rPr>
      <t>arm14</t>
    </r>
    <r>
      <rPr>
        <sz val="10"/>
        <rFont val="Arial"/>
        <family val="2"/>
      </rPr>
      <t/>
    </r>
  </si>
  <si>
    <r>
      <t>Φ</t>
    </r>
    <r>
      <rPr>
        <b/>
        <vertAlign val="subscript"/>
        <sz val="10"/>
        <rFont val="Arial"/>
        <family val="2"/>
      </rPr>
      <t>arm15</t>
    </r>
    <r>
      <rPr>
        <sz val="10"/>
        <rFont val="Arial"/>
        <family val="2"/>
      </rPr>
      <t/>
    </r>
  </si>
  <si>
    <r>
      <t>LOR</t>
    </r>
    <r>
      <rPr>
        <b/>
        <vertAlign val="subscript"/>
        <sz val="10"/>
        <rFont val="Arial"/>
        <family val="2"/>
      </rPr>
      <t>arm15</t>
    </r>
    <r>
      <rPr>
        <sz val="10"/>
        <rFont val="Arial"/>
        <family val="2"/>
      </rPr>
      <t/>
    </r>
  </si>
  <si>
    <r>
      <t>Φ</t>
    </r>
    <r>
      <rPr>
        <b/>
        <vertAlign val="subscript"/>
        <sz val="10"/>
        <rFont val="Arial"/>
        <family val="2"/>
      </rPr>
      <t>arm16</t>
    </r>
    <r>
      <rPr>
        <sz val="10"/>
        <rFont val="Arial"/>
        <family val="2"/>
      </rPr>
      <t/>
    </r>
  </si>
  <si>
    <r>
      <t>LOR</t>
    </r>
    <r>
      <rPr>
        <b/>
        <vertAlign val="subscript"/>
        <sz val="10"/>
        <rFont val="Arial"/>
        <family val="2"/>
      </rPr>
      <t>arm16</t>
    </r>
    <r>
      <rPr>
        <sz val="10"/>
        <rFont val="Arial"/>
        <family val="2"/>
      </rPr>
      <t/>
    </r>
  </si>
  <si>
    <r>
      <t>Φ</t>
    </r>
    <r>
      <rPr>
        <b/>
        <vertAlign val="subscript"/>
        <sz val="10"/>
        <rFont val="Arial"/>
        <family val="2"/>
      </rPr>
      <t>arm17</t>
    </r>
    <r>
      <rPr>
        <sz val="10"/>
        <rFont val="Arial"/>
        <family val="2"/>
      </rPr>
      <t/>
    </r>
  </si>
  <si>
    <r>
      <t>LOR</t>
    </r>
    <r>
      <rPr>
        <b/>
        <vertAlign val="subscript"/>
        <sz val="10"/>
        <rFont val="Arial"/>
        <family val="2"/>
      </rPr>
      <t>arm17</t>
    </r>
    <r>
      <rPr>
        <sz val="10"/>
        <rFont val="Arial"/>
        <family val="2"/>
      </rPr>
      <t/>
    </r>
  </si>
  <si>
    <r>
      <t>Φ</t>
    </r>
    <r>
      <rPr>
        <b/>
        <vertAlign val="subscript"/>
        <sz val="10"/>
        <rFont val="Arial"/>
        <family val="2"/>
      </rPr>
      <t>arm18</t>
    </r>
    <r>
      <rPr>
        <sz val="10"/>
        <rFont val="Arial"/>
        <family val="2"/>
      </rPr>
      <t/>
    </r>
  </si>
  <si>
    <r>
      <t>LOR</t>
    </r>
    <r>
      <rPr>
        <b/>
        <vertAlign val="subscript"/>
        <sz val="10"/>
        <rFont val="Arial"/>
        <family val="2"/>
      </rPr>
      <t>arm18</t>
    </r>
    <r>
      <rPr>
        <sz val="10"/>
        <rFont val="Arial"/>
        <family val="2"/>
      </rPr>
      <t/>
    </r>
  </si>
  <si>
    <r>
      <t>Φ</t>
    </r>
    <r>
      <rPr>
        <b/>
        <vertAlign val="subscript"/>
        <sz val="10"/>
        <rFont val="Arial"/>
        <family val="2"/>
      </rPr>
      <t>arm19</t>
    </r>
    <r>
      <rPr>
        <sz val="10"/>
        <rFont val="Arial"/>
        <family val="2"/>
      </rPr>
      <t/>
    </r>
  </si>
  <si>
    <r>
      <t>LOR</t>
    </r>
    <r>
      <rPr>
        <b/>
        <vertAlign val="subscript"/>
        <sz val="10"/>
        <rFont val="Arial"/>
        <family val="2"/>
      </rPr>
      <t>arm19</t>
    </r>
    <r>
      <rPr>
        <sz val="10"/>
        <rFont val="Arial"/>
        <family val="2"/>
      </rPr>
      <t/>
    </r>
  </si>
  <si>
    <r>
      <t>Φ</t>
    </r>
    <r>
      <rPr>
        <b/>
        <vertAlign val="subscript"/>
        <sz val="10"/>
        <rFont val="Arial"/>
        <family val="2"/>
      </rPr>
      <t>arm20</t>
    </r>
    <r>
      <rPr>
        <sz val="10"/>
        <rFont val="Arial"/>
        <family val="2"/>
      </rPr>
      <t/>
    </r>
  </si>
  <si>
    <r>
      <t>LOR</t>
    </r>
    <r>
      <rPr>
        <b/>
        <vertAlign val="subscript"/>
        <sz val="10"/>
        <rFont val="Arial"/>
        <family val="2"/>
      </rPr>
      <t>arm20</t>
    </r>
    <r>
      <rPr>
        <sz val="10"/>
        <rFont val="Arial"/>
        <family val="2"/>
      </rPr>
      <t/>
    </r>
  </si>
  <si>
    <r>
      <t>Φ</t>
    </r>
    <r>
      <rPr>
        <b/>
        <vertAlign val="subscript"/>
        <sz val="10"/>
        <rFont val="Arial"/>
        <family val="2"/>
      </rPr>
      <t>arm21</t>
    </r>
    <r>
      <rPr>
        <sz val="10"/>
        <rFont val="Arial"/>
        <family val="2"/>
      </rPr>
      <t/>
    </r>
  </si>
  <si>
    <r>
      <t>LOR</t>
    </r>
    <r>
      <rPr>
        <b/>
        <vertAlign val="subscript"/>
        <sz val="10"/>
        <rFont val="Arial"/>
        <family val="2"/>
      </rPr>
      <t>arm21</t>
    </r>
    <r>
      <rPr>
        <sz val="10"/>
        <rFont val="Arial"/>
        <family val="2"/>
      </rPr>
      <t/>
    </r>
  </si>
  <si>
    <r>
      <t>Φ</t>
    </r>
    <r>
      <rPr>
        <b/>
        <vertAlign val="subscript"/>
        <sz val="10"/>
        <rFont val="Arial"/>
        <family val="2"/>
      </rPr>
      <t>arm22</t>
    </r>
    <r>
      <rPr>
        <sz val="10"/>
        <rFont val="Arial"/>
        <family val="2"/>
      </rPr>
      <t/>
    </r>
  </si>
  <si>
    <r>
      <t>LOR</t>
    </r>
    <r>
      <rPr>
        <b/>
        <vertAlign val="subscript"/>
        <sz val="10"/>
        <rFont val="Arial"/>
        <family val="2"/>
      </rPr>
      <t>arm22</t>
    </r>
    <r>
      <rPr>
        <sz val="10"/>
        <rFont val="Arial"/>
        <family val="2"/>
      </rPr>
      <t/>
    </r>
  </si>
  <si>
    <r>
      <t>Φ</t>
    </r>
    <r>
      <rPr>
        <b/>
        <vertAlign val="subscript"/>
        <sz val="10"/>
        <rFont val="Arial"/>
        <family val="2"/>
      </rPr>
      <t>arm23</t>
    </r>
    <r>
      <rPr>
        <sz val="10"/>
        <rFont val="Arial"/>
        <family val="2"/>
      </rPr>
      <t/>
    </r>
  </si>
  <si>
    <r>
      <t>LOR</t>
    </r>
    <r>
      <rPr>
        <b/>
        <vertAlign val="subscript"/>
        <sz val="10"/>
        <rFont val="Arial"/>
        <family val="2"/>
      </rPr>
      <t>arm23</t>
    </r>
    <r>
      <rPr>
        <sz val="10"/>
        <rFont val="Arial"/>
        <family val="2"/>
      </rPr>
      <t/>
    </r>
  </si>
  <si>
    <r>
      <t>Φ</t>
    </r>
    <r>
      <rPr>
        <b/>
        <vertAlign val="subscript"/>
        <sz val="10"/>
        <rFont val="Arial"/>
        <family val="2"/>
      </rPr>
      <t>arm24</t>
    </r>
    <r>
      <rPr>
        <sz val="10"/>
        <rFont val="Arial"/>
        <family val="2"/>
      </rPr>
      <t/>
    </r>
  </si>
  <si>
    <r>
      <t>LOR</t>
    </r>
    <r>
      <rPr>
        <b/>
        <vertAlign val="subscript"/>
        <sz val="10"/>
        <rFont val="Arial"/>
        <family val="2"/>
      </rPr>
      <t>arm24</t>
    </r>
    <r>
      <rPr>
        <sz val="10"/>
        <rFont val="Arial"/>
        <family val="2"/>
      </rPr>
      <t/>
    </r>
  </si>
  <si>
    <r>
      <t>Φ</t>
    </r>
    <r>
      <rPr>
        <b/>
        <vertAlign val="subscript"/>
        <sz val="10"/>
        <rFont val="Arial"/>
        <family val="2"/>
      </rPr>
      <t>arm25</t>
    </r>
    <r>
      <rPr>
        <sz val="10"/>
        <rFont val="Arial"/>
        <family val="2"/>
      </rPr>
      <t/>
    </r>
  </si>
  <si>
    <r>
      <t>LOR</t>
    </r>
    <r>
      <rPr>
        <b/>
        <vertAlign val="subscript"/>
        <sz val="10"/>
        <rFont val="Arial"/>
        <family val="2"/>
      </rPr>
      <t>arm25</t>
    </r>
    <r>
      <rPr>
        <sz val="10"/>
        <rFont val="Arial"/>
        <family val="2"/>
      </rPr>
      <t/>
    </r>
  </si>
  <si>
    <r>
      <t>Φ</t>
    </r>
    <r>
      <rPr>
        <b/>
        <vertAlign val="subscript"/>
        <sz val="10"/>
        <rFont val="Arial"/>
        <family val="2"/>
      </rPr>
      <t>arm26</t>
    </r>
    <r>
      <rPr>
        <sz val="10"/>
        <rFont val="Arial"/>
        <family val="2"/>
      </rPr>
      <t/>
    </r>
  </si>
  <si>
    <r>
      <t>LOR</t>
    </r>
    <r>
      <rPr>
        <b/>
        <vertAlign val="subscript"/>
        <sz val="10"/>
        <rFont val="Arial"/>
        <family val="2"/>
      </rPr>
      <t>arm26</t>
    </r>
    <r>
      <rPr>
        <sz val="10"/>
        <rFont val="Arial"/>
        <family val="2"/>
      </rPr>
      <t/>
    </r>
  </si>
  <si>
    <r>
      <t>Φ</t>
    </r>
    <r>
      <rPr>
        <b/>
        <vertAlign val="subscript"/>
        <sz val="10"/>
        <rFont val="Arial"/>
        <family val="2"/>
      </rPr>
      <t>arm27</t>
    </r>
    <r>
      <rPr>
        <sz val="10"/>
        <rFont val="Arial"/>
        <family val="2"/>
      </rPr>
      <t/>
    </r>
  </si>
  <si>
    <r>
      <t>LOR</t>
    </r>
    <r>
      <rPr>
        <b/>
        <vertAlign val="subscript"/>
        <sz val="10"/>
        <rFont val="Arial"/>
        <family val="2"/>
      </rPr>
      <t>arm27</t>
    </r>
    <r>
      <rPr>
        <sz val="10"/>
        <rFont val="Arial"/>
        <family val="2"/>
      </rPr>
      <t/>
    </r>
  </si>
  <si>
    <r>
      <t>Φ</t>
    </r>
    <r>
      <rPr>
        <b/>
        <vertAlign val="subscript"/>
        <sz val="10"/>
        <rFont val="Arial"/>
        <family val="2"/>
      </rPr>
      <t>arm28</t>
    </r>
    <r>
      <rPr>
        <sz val="10"/>
        <rFont val="Arial"/>
        <family val="2"/>
      </rPr>
      <t/>
    </r>
  </si>
  <si>
    <r>
      <t>LOR</t>
    </r>
    <r>
      <rPr>
        <b/>
        <vertAlign val="subscript"/>
        <sz val="10"/>
        <rFont val="Arial"/>
        <family val="2"/>
      </rPr>
      <t>arm28</t>
    </r>
    <r>
      <rPr>
        <sz val="10"/>
        <rFont val="Arial"/>
        <family val="2"/>
      </rPr>
      <t/>
    </r>
  </si>
  <si>
    <r>
      <t>Φ</t>
    </r>
    <r>
      <rPr>
        <b/>
        <vertAlign val="subscript"/>
        <sz val="10"/>
        <rFont val="Arial"/>
        <family val="2"/>
      </rPr>
      <t>arm29</t>
    </r>
    <r>
      <rPr>
        <sz val="10"/>
        <rFont val="Arial"/>
        <family val="2"/>
      </rPr>
      <t/>
    </r>
  </si>
  <si>
    <r>
      <t>LOR</t>
    </r>
    <r>
      <rPr>
        <b/>
        <vertAlign val="subscript"/>
        <sz val="10"/>
        <rFont val="Arial"/>
        <family val="2"/>
      </rPr>
      <t>arm29</t>
    </r>
    <r>
      <rPr>
        <sz val="10"/>
        <rFont val="Arial"/>
        <family val="2"/>
      </rPr>
      <t/>
    </r>
  </si>
  <si>
    <r>
      <t>Φ</t>
    </r>
    <r>
      <rPr>
        <b/>
        <vertAlign val="subscript"/>
        <sz val="10"/>
        <rFont val="Arial"/>
        <family val="2"/>
      </rPr>
      <t>arm30</t>
    </r>
    <r>
      <rPr>
        <sz val="10"/>
        <rFont val="Arial"/>
        <family val="2"/>
      </rPr>
      <t/>
    </r>
  </si>
  <si>
    <r>
      <t>LOR</t>
    </r>
    <r>
      <rPr>
        <b/>
        <vertAlign val="subscript"/>
        <sz val="10"/>
        <rFont val="Arial"/>
        <family val="2"/>
      </rPr>
      <t>arm30</t>
    </r>
    <r>
      <rPr>
        <sz val="10"/>
        <rFont val="Arial"/>
        <family val="2"/>
      </rPr>
      <t/>
    </r>
  </si>
  <si>
    <r>
      <t>Φ</t>
    </r>
    <r>
      <rPr>
        <b/>
        <vertAlign val="subscript"/>
        <sz val="10"/>
        <rFont val="Arial"/>
        <family val="2"/>
      </rPr>
      <t>arm31</t>
    </r>
    <r>
      <rPr>
        <sz val="10"/>
        <rFont val="Arial"/>
        <family val="2"/>
      </rPr>
      <t/>
    </r>
  </si>
  <si>
    <r>
      <t>LOR</t>
    </r>
    <r>
      <rPr>
        <b/>
        <vertAlign val="subscript"/>
        <sz val="10"/>
        <rFont val="Arial"/>
        <family val="2"/>
      </rPr>
      <t>arm31</t>
    </r>
    <r>
      <rPr>
        <sz val="10"/>
        <rFont val="Arial"/>
        <family val="2"/>
      </rPr>
      <t/>
    </r>
  </si>
  <si>
    <r>
      <t>Φ</t>
    </r>
    <r>
      <rPr>
        <b/>
        <vertAlign val="subscript"/>
        <sz val="10"/>
        <rFont val="Arial"/>
        <family val="2"/>
      </rPr>
      <t>arm32</t>
    </r>
    <r>
      <rPr>
        <sz val="10"/>
        <rFont val="Arial"/>
        <family val="2"/>
      </rPr>
      <t/>
    </r>
  </si>
  <si>
    <r>
      <t>LOR</t>
    </r>
    <r>
      <rPr>
        <b/>
        <vertAlign val="subscript"/>
        <sz val="10"/>
        <rFont val="Arial"/>
        <family val="2"/>
      </rPr>
      <t>arm32</t>
    </r>
    <r>
      <rPr>
        <sz val="10"/>
        <rFont val="Arial"/>
        <family val="2"/>
      </rPr>
      <t/>
    </r>
  </si>
  <si>
    <r>
      <t>Φ</t>
    </r>
    <r>
      <rPr>
        <b/>
        <vertAlign val="subscript"/>
        <sz val="10"/>
        <rFont val="Arial"/>
        <family val="2"/>
      </rPr>
      <t>arm33</t>
    </r>
    <r>
      <rPr>
        <sz val="10"/>
        <rFont val="Arial"/>
        <family val="2"/>
      </rPr>
      <t/>
    </r>
  </si>
  <si>
    <r>
      <t>LOR</t>
    </r>
    <r>
      <rPr>
        <b/>
        <vertAlign val="subscript"/>
        <sz val="10"/>
        <rFont val="Arial"/>
        <family val="2"/>
      </rPr>
      <t>arm33</t>
    </r>
    <r>
      <rPr>
        <sz val="10"/>
        <rFont val="Arial"/>
        <family val="2"/>
      </rPr>
      <t/>
    </r>
  </si>
  <si>
    <r>
      <t>Φ</t>
    </r>
    <r>
      <rPr>
        <b/>
        <vertAlign val="subscript"/>
        <sz val="10"/>
        <rFont val="Arial"/>
        <family val="2"/>
      </rPr>
      <t>arm34</t>
    </r>
    <r>
      <rPr>
        <sz val="10"/>
        <rFont val="Arial"/>
        <family val="2"/>
      </rPr>
      <t/>
    </r>
  </si>
  <si>
    <r>
      <t>LOR</t>
    </r>
    <r>
      <rPr>
        <b/>
        <vertAlign val="subscript"/>
        <sz val="10"/>
        <rFont val="Arial"/>
        <family val="2"/>
      </rPr>
      <t>arm34</t>
    </r>
    <r>
      <rPr>
        <sz val="10"/>
        <rFont val="Arial"/>
        <family val="2"/>
      </rPr>
      <t/>
    </r>
  </si>
  <si>
    <r>
      <t>Φ</t>
    </r>
    <r>
      <rPr>
        <b/>
        <vertAlign val="subscript"/>
        <sz val="10"/>
        <rFont val="Arial"/>
        <family val="2"/>
      </rPr>
      <t>arm35</t>
    </r>
    <r>
      <rPr>
        <sz val="10"/>
        <rFont val="Arial"/>
        <family val="2"/>
      </rPr>
      <t/>
    </r>
  </si>
  <si>
    <r>
      <t>LOR</t>
    </r>
    <r>
      <rPr>
        <b/>
        <vertAlign val="subscript"/>
        <sz val="10"/>
        <rFont val="Arial"/>
        <family val="2"/>
      </rPr>
      <t>arm35</t>
    </r>
    <r>
      <rPr>
        <sz val="10"/>
        <rFont val="Arial"/>
        <family val="2"/>
      </rPr>
      <t/>
    </r>
  </si>
  <si>
    <r>
      <t>Φ</t>
    </r>
    <r>
      <rPr>
        <b/>
        <vertAlign val="subscript"/>
        <sz val="10"/>
        <rFont val="Arial"/>
        <family val="2"/>
      </rPr>
      <t>arm36</t>
    </r>
    <r>
      <rPr>
        <sz val="10"/>
        <rFont val="Arial"/>
        <family val="2"/>
      </rPr>
      <t/>
    </r>
  </si>
  <si>
    <r>
      <t>LOR</t>
    </r>
    <r>
      <rPr>
        <b/>
        <vertAlign val="subscript"/>
        <sz val="10"/>
        <rFont val="Arial"/>
        <family val="2"/>
      </rPr>
      <t>arm36</t>
    </r>
    <r>
      <rPr>
        <sz val="10"/>
        <rFont val="Arial"/>
        <family val="2"/>
      </rPr>
      <t/>
    </r>
  </si>
  <si>
    <r>
      <t>Φ</t>
    </r>
    <r>
      <rPr>
        <b/>
        <vertAlign val="subscript"/>
        <sz val="10"/>
        <rFont val="Arial"/>
        <family val="2"/>
      </rPr>
      <t>arm37</t>
    </r>
    <r>
      <rPr>
        <sz val="10"/>
        <rFont val="Arial"/>
        <family val="2"/>
      </rPr>
      <t/>
    </r>
  </si>
  <si>
    <r>
      <t>LOR</t>
    </r>
    <r>
      <rPr>
        <b/>
        <vertAlign val="subscript"/>
        <sz val="10"/>
        <rFont val="Arial"/>
        <family val="2"/>
      </rPr>
      <t>arm37</t>
    </r>
    <r>
      <rPr>
        <sz val="10"/>
        <rFont val="Arial"/>
        <family val="2"/>
      </rPr>
      <t/>
    </r>
  </si>
  <si>
    <r>
      <t>Φ</t>
    </r>
    <r>
      <rPr>
        <b/>
        <vertAlign val="subscript"/>
        <sz val="10"/>
        <rFont val="Arial"/>
        <family val="2"/>
      </rPr>
      <t>arm38</t>
    </r>
    <r>
      <rPr>
        <sz val="10"/>
        <rFont val="Arial"/>
        <family val="2"/>
      </rPr>
      <t/>
    </r>
  </si>
  <si>
    <r>
      <t>LOR</t>
    </r>
    <r>
      <rPr>
        <b/>
        <vertAlign val="subscript"/>
        <sz val="10"/>
        <rFont val="Arial"/>
        <family val="2"/>
      </rPr>
      <t>arm38</t>
    </r>
    <r>
      <rPr>
        <sz val="10"/>
        <rFont val="Arial"/>
        <family val="2"/>
      </rPr>
      <t/>
    </r>
  </si>
  <si>
    <r>
      <t>Φ</t>
    </r>
    <r>
      <rPr>
        <b/>
        <vertAlign val="subscript"/>
        <sz val="10"/>
        <rFont val="Arial"/>
        <family val="2"/>
      </rPr>
      <t>arm39</t>
    </r>
    <r>
      <rPr>
        <sz val="10"/>
        <rFont val="Arial"/>
        <family val="2"/>
      </rPr>
      <t/>
    </r>
  </si>
  <si>
    <r>
      <t>LOR</t>
    </r>
    <r>
      <rPr>
        <b/>
        <vertAlign val="subscript"/>
        <sz val="10"/>
        <rFont val="Arial"/>
        <family val="2"/>
      </rPr>
      <t>arm39</t>
    </r>
    <r>
      <rPr>
        <sz val="10"/>
        <rFont val="Arial"/>
        <family val="2"/>
      </rPr>
      <t/>
    </r>
  </si>
  <si>
    <r>
      <t>Φ</t>
    </r>
    <r>
      <rPr>
        <b/>
        <vertAlign val="subscript"/>
        <sz val="10"/>
        <rFont val="Arial"/>
        <family val="2"/>
      </rPr>
      <t>arm40</t>
    </r>
    <r>
      <rPr>
        <sz val="10"/>
        <rFont val="Arial"/>
        <family val="2"/>
      </rPr>
      <t/>
    </r>
  </si>
  <si>
    <r>
      <t>LOR</t>
    </r>
    <r>
      <rPr>
        <b/>
        <vertAlign val="subscript"/>
        <sz val="10"/>
        <rFont val="Arial"/>
        <family val="2"/>
      </rPr>
      <t>arm40</t>
    </r>
    <r>
      <rPr>
        <sz val="10"/>
        <rFont val="Arial"/>
        <family val="2"/>
      </rPr>
      <t/>
    </r>
  </si>
  <si>
    <r>
      <t>Φ</t>
    </r>
    <r>
      <rPr>
        <b/>
        <vertAlign val="subscript"/>
        <sz val="10"/>
        <rFont val="Arial"/>
        <family val="2"/>
      </rPr>
      <t>arm41</t>
    </r>
    <r>
      <rPr>
        <sz val="10"/>
        <rFont val="Arial"/>
        <family val="2"/>
      </rPr>
      <t/>
    </r>
  </si>
  <si>
    <r>
      <t>LOR</t>
    </r>
    <r>
      <rPr>
        <b/>
        <vertAlign val="subscript"/>
        <sz val="10"/>
        <rFont val="Arial"/>
        <family val="2"/>
      </rPr>
      <t>arm41</t>
    </r>
    <r>
      <rPr>
        <sz val="10"/>
        <rFont val="Arial"/>
        <family val="2"/>
      </rPr>
      <t/>
    </r>
  </si>
  <si>
    <r>
      <t>Φ</t>
    </r>
    <r>
      <rPr>
        <b/>
        <vertAlign val="subscript"/>
        <sz val="10"/>
        <rFont val="Arial"/>
        <family val="2"/>
      </rPr>
      <t>arm42</t>
    </r>
    <r>
      <rPr>
        <sz val="10"/>
        <rFont val="Arial"/>
        <family val="2"/>
      </rPr>
      <t/>
    </r>
  </si>
  <si>
    <r>
      <t>LOR</t>
    </r>
    <r>
      <rPr>
        <b/>
        <vertAlign val="subscript"/>
        <sz val="10"/>
        <rFont val="Arial"/>
        <family val="2"/>
      </rPr>
      <t>arm42</t>
    </r>
    <r>
      <rPr>
        <sz val="10"/>
        <rFont val="Arial"/>
        <family val="2"/>
      </rPr>
      <t/>
    </r>
  </si>
  <si>
    <r>
      <t>Φ</t>
    </r>
    <r>
      <rPr>
        <b/>
        <vertAlign val="subscript"/>
        <sz val="10"/>
        <rFont val="Arial"/>
        <family val="2"/>
      </rPr>
      <t>arm43</t>
    </r>
    <r>
      <rPr>
        <sz val="10"/>
        <rFont val="Arial"/>
        <family val="2"/>
      </rPr>
      <t/>
    </r>
  </si>
  <si>
    <r>
      <t>LOR</t>
    </r>
    <r>
      <rPr>
        <b/>
        <vertAlign val="subscript"/>
        <sz val="10"/>
        <rFont val="Arial"/>
        <family val="2"/>
      </rPr>
      <t>arm43</t>
    </r>
    <r>
      <rPr>
        <sz val="10"/>
        <rFont val="Arial"/>
        <family val="2"/>
      </rPr>
      <t/>
    </r>
  </si>
  <si>
    <r>
      <t>Φ</t>
    </r>
    <r>
      <rPr>
        <b/>
        <vertAlign val="subscript"/>
        <sz val="10"/>
        <rFont val="Arial"/>
        <family val="2"/>
      </rPr>
      <t>arm44</t>
    </r>
    <r>
      <rPr>
        <sz val="10"/>
        <rFont val="Arial"/>
        <family val="2"/>
      </rPr>
      <t/>
    </r>
  </si>
  <si>
    <r>
      <t>LOR</t>
    </r>
    <r>
      <rPr>
        <b/>
        <vertAlign val="subscript"/>
        <sz val="10"/>
        <rFont val="Arial"/>
        <family val="2"/>
      </rPr>
      <t>arm44</t>
    </r>
    <r>
      <rPr>
        <sz val="10"/>
        <rFont val="Arial"/>
        <family val="2"/>
      </rPr>
      <t/>
    </r>
  </si>
  <si>
    <r>
      <t>Φ</t>
    </r>
    <r>
      <rPr>
        <b/>
        <vertAlign val="subscript"/>
        <sz val="10"/>
        <rFont val="Arial"/>
        <family val="2"/>
      </rPr>
      <t>arm45</t>
    </r>
    <r>
      <rPr>
        <sz val="10"/>
        <rFont val="Arial"/>
        <family val="2"/>
      </rPr>
      <t/>
    </r>
  </si>
  <si>
    <r>
      <t>LOR</t>
    </r>
    <r>
      <rPr>
        <b/>
        <vertAlign val="subscript"/>
        <sz val="10"/>
        <rFont val="Arial"/>
        <family val="2"/>
      </rPr>
      <t>arm45</t>
    </r>
    <r>
      <rPr>
        <sz val="10"/>
        <rFont val="Arial"/>
        <family val="2"/>
      </rPr>
      <t/>
    </r>
  </si>
  <si>
    <r>
      <t>Φ</t>
    </r>
    <r>
      <rPr>
        <b/>
        <vertAlign val="subscript"/>
        <sz val="10"/>
        <rFont val="Arial"/>
        <family val="2"/>
      </rPr>
      <t>arm46</t>
    </r>
    <r>
      <rPr>
        <sz val="10"/>
        <rFont val="Arial"/>
        <family val="2"/>
      </rPr>
      <t/>
    </r>
  </si>
  <si>
    <r>
      <t>LOR</t>
    </r>
    <r>
      <rPr>
        <b/>
        <vertAlign val="subscript"/>
        <sz val="10"/>
        <rFont val="Arial"/>
        <family val="2"/>
      </rPr>
      <t>arm46</t>
    </r>
    <r>
      <rPr>
        <sz val="10"/>
        <rFont val="Arial"/>
        <family val="2"/>
      </rPr>
      <t/>
    </r>
  </si>
  <si>
    <r>
      <t>Φ</t>
    </r>
    <r>
      <rPr>
        <b/>
        <vertAlign val="subscript"/>
        <sz val="10"/>
        <rFont val="Arial"/>
        <family val="2"/>
      </rPr>
      <t>arm47</t>
    </r>
    <r>
      <rPr>
        <sz val="10"/>
        <rFont val="Arial"/>
        <family val="2"/>
      </rPr>
      <t/>
    </r>
  </si>
  <si>
    <r>
      <t>LOR</t>
    </r>
    <r>
      <rPr>
        <b/>
        <vertAlign val="subscript"/>
        <sz val="10"/>
        <rFont val="Arial"/>
        <family val="2"/>
      </rPr>
      <t>arm47</t>
    </r>
    <r>
      <rPr>
        <sz val="10"/>
        <rFont val="Arial"/>
        <family val="2"/>
      </rPr>
      <t/>
    </r>
  </si>
  <si>
    <r>
      <t>Φ</t>
    </r>
    <r>
      <rPr>
        <b/>
        <vertAlign val="subscript"/>
        <sz val="10"/>
        <rFont val="Arial"/>
        <family val="2"/>
      </rPr>
      <t>arm48</t>
    </r>
    <r>
      <rPr>
        <sz val="10"/>
        <rFont val="Arial"/>
        <family val="2"/>
      </rPr>
      <t/>
    </r>
  </si>
  <si>
    <r>
      <t>LOR</t>
    </r>
    <r>
      <rPr>
        <b/>
        <vertAlign val="subscript"/>
        <sz val="10"/>
        <rFont val="Arial"/>
        <family val="2"/>
      </rPr>
      <t>arm48</t>
    </r>
    <r>
      <rPr>
        <sz val="10"/>
        <rFont val="Arial"/>
        <family val="2"/>
      </rPr>
      <t/>
    </r>
  </si>
  <si>
    <r>
      <t>Φ</t>
    </r>
    <r>
      <rPr>
        <b/>
        <vertAlign val="subscript"/>
        <sz val="10"/>
        <rFont val="Arial"/>
        <family val="2"/>
      </rPr>
      <t>arm49</t>
    </r>
    <r>
      <rPr>
        <sz val="10"/>
        <rFont val="Arial"/>
        <family val="2"/>
      </rPr>
      <t/>
    </r>
  </si>
  <si>
    <r>
      <t>LOR</t>
    </r>
    <r>
      <rPr>
        <b/>
        <vertAlign val="subscript"/>
        <sz val="10"/>
        <rFont val="Arial"/>
        <family val="2"/>
      </rPr>
      <t>arm49</t>
    </r>
    <r>
      <rPr>
        <sz val="10"/>
        <rFont val="Arial"/>
        <family val="2"/>
      </rPr>
      <t/>
    </r>
  </si>
  <si>
    <r>
      <t>Φ</t>
    </r>
    <r>
      <rPr>
        <b/>
        <vertAlign val="subscript"/>
        <sz val="10"/>
        <rFont val="Arial"/>
        <family val="2"/>
      </rPr>
      <t>arm50</t>
    </r>
    <r>
      <rPr>
        <sz val="10"/>
        <rFont val="Arial"/>
        <family val="2"/>
      </rPr>
      <t/>
    </r>
  </si>
  <si>
    <r>
      <t>LOR</t>
    </r>
    <r>
      <rPr>
        <b/>
        <vertAlign val="subscript"/>
        <sz val="10"/>
        <rFont val="Arial"/>
        <family val="2"/>
      </rPr>
      <t>arm50</t>
    </r>
    <r>
      <rPr>
        <sz val="10"/>
        <rFont val="Arial"/>
        <family val="2"/>
      </rPr>
      <t/>
    </r>
  </si>
  <si>
    <r>
      <t>Φ</t>
    </r>
    <r>
      <rPr>
        <b/>
        <vertAlign val="subscript"/>
        <sz val="10"/>
        <rFont val="Arial"/>
        <family val="2"/>
      </rPr>
      <t>arm51</t>
    </r>
    <r>
      <rPr>
        <sz val="10"/>
        <rFont val="Arial"/>
        <family val="2"/>
      </rPr>
      <t/>
    </r>
  </si>
  <si>
    <r>
      <t>LOR</t>
    </r>
    <r>
      <rPr>
        <b/>
        <vertAlign val="subscript"/>
        <sz val="10"/>
        <rFont val="Arial"/>
        <family val="2"/>
      </rPr>
      <t>arm51</t>
    </r>
    <r>
      <rPr>
        <sz val="10"/>
        <rFont val="Arial"/>
        <family val="2"/>
      </rPr>
      <t/>
    </r>
  </si>
  <si>
    <r>
      <t>Φ</t>
    </r>
    <r>
      <rPr>
        <b/>
        <vertAlign val="subscript"/>
        <sz val="10"/>
        <rFont val="Arial"/>
        <family val="2"/>
      </rPr>
      <t>arm52</t>
    </r>
    <r>
      <rPr>
        <sz val="10"/>
        <rFont val="Arial"/>
        <family val="2"/>
      </rPr>
      <t/>
    </r>
  </si>
  <si>
    <r>
      <t>LOR</t>
    </r>
    <r>
      <rPr>
        <b/>
        <vertAlign val="subscript"/>
        <sz val="10"/>
        <rFont val="Arial"/>
        <family val="2"/>
      </rPr>
      <t>arm52</t>
    </r>
    <r>
      <rPr>
        <sz val="10"/>
        <rFont val="Arial"/>
        <family val="2"/>
      </rPr>
      <t/>
    </r>
  </si>
  <si>
    <r>
      <t>Φ</t>
    </r>
    <r>
      <rPr>
        <b/>
        <vertAlign val="subscript"/>
        <sz val="10"/>
        <rFont val="Arial"/>
        <family val="2"/>
      </rPr>
      <t>arm53</t>
    </r>
    <r>
      <rPr>
        <sz val="10"/>
        <rFont val="Arial"/>
        <family val="2"/>
      </rPr>
      <t/>
    </r>
  </si>
  <si>
    <r>
      <t>LOR</t>
    </r>
    <r>
      <rPr>
        <b/>
        <vertAlign val="subscript"/>
        <sz val="10"/>
        <rFont val="Arial"/>
        <family val="2"/>
      </rPr>
      <t>arm53</t>
    </r>
    <r>
      <rPr>
        <sz val="10"/>
        <rFont val="Arial"/>
        <family val="2"/>
      </rPr>
      <t/>
    </r>
  </si>
  <si>
    <r>
      <t>Φ</t>
    </r>
    <r>
      <rPr>
        <b/>
        <vertAlign val="subscript"/>
        <sz val="10"/>
        <rFont val="Arial"/>
        <family val="2"/>
      </rPr>
      <t>arm54</t>
    </r>
    <r>
      <rPr>
        <sz val="10"/>
        <rFont val="Arial"/>
        <family val="2"/>
      </rPr>
      <t/>
    </r>
  </si>
  <si>
    <r>
      <t>LOR</t>
    </r>
    <r>
      <rPr>
        <b/>
        <vertAlign val="subscript"/>
        <sz val="10"/>
        <rFont val="Arial"/>
        <family val="2"/>
      </rPr>
      <t>arm54</t>
    </r>
    <r>
      <rPr>
        <sz val="10"/>
        <rFont val="Arial"/>
        <family val="2"/>
      </rPr>
      <t/>
    </r>
  </si>
  <si>
    <r>
      <t>Φ</t>
    </r>
    <r>
      <rPr>
        <b/>
        <vertAlign val="subscript"/>
        <sz val="10"/>
        <rFont val="Arial"/>
        <family val="2"/>
      </rPr>
      <t>arm55</t>
    </r>
    <r>
      <rPr>
        <sz val="10"/>
        <rFont val="Arial"/>
        <family val="2"/>
      </rPr>
      <t/>
    </r>
  </si>
  <si>
    <r>
      <t>LOR</t>
    </r>
    <r>
      <rPr>
        <b/>
        <vertAlign val="subscript"/>
        <sz val="10"/>
        <rFont val="Arial"/>
        <family val="2"/>
      </rPr>
      <t>arm55</t>
    </r>
    <r>
      <rPr>
        <sz val="10"/>
        <rFont val="Arial"/>
        <family val="2"/>
      </rPr>
      <t/>
    </r>
  </si>
  <si>
    <r>
      <t>Φ</t>
    </r>
    <r>
      <rPr>
        <b/>
        <vertAlign val="subscript"/>
        <sz val="10"/>
        <rFont val="Arial"/>
        <family val="2"/>
      </rPr>
      <t>arm56</t>
    </r>
    <r>
      <rPr>
        <sz val="10"/>
        <rFont val="Arial"/>
        <family val="2"/>
      </rPr>
      <t/>
    </r>
  </si>
  <si>
    <r>
      <t>LOR</t>
    </r>
    <r>
      <rPr>
        <b/>
        <vertAlign val="subscript"/>
        <sz val="10"/>
        <rFont val="Arial"/>
        <family val="2"/>
      </rPr>
      <t>arm56</t>
    </r>
    <r>
      <rPr>
        <sz val="10"/>
        <rFont val="Arial"/>
        <family val="2"/>
      </rPr>
      <t/>
    </r>
  </si>
  <si>
    <r>
      <t>Φ</t>
    </r>
    <r>
      <rPr>
        <b/>
        <vertAlign val="subscript"/>
        <sz val="10"/>
        <rFont val="Arial"/>
        <family val="2"/>
      </rPr>
      <t>arm57</t>
    </r>
    <r>
      <rPr>
        <sz val="10"/>
        <rFont val="Arial"/>
        <family val="2"/>
      </rPr>
      <t/>
    </r>
  </si>
  <si>
    <r>
      <t>LOR</t>
    </r>
    <r>
      <rPr>
        <b/>
        <vertAlign val="subscript"/>
        <sz val="10"/>
        <rFont val="Arial"/>
        <family val="2"/>
      </rPr>
      <t>arm57</t>
    </r>
    <r>
      <rPr>
        <sz val="10"/>
        <rFont val="Arial"/>
        <family val="2"/>
      </rPr>
      <t/>
    </r>
  </si>
  <si>
    <r>
      <t>Φ</t>
    </r>
    <r>
      <rPr>
        <b/>
        <vertAlign val="subscript"/>
        <sz val="10"/>
        <rFont val="Arial"/>
        <family val="2"/>
      </rPr>
      <t>arm58</t>
    </r>
    <r>
      <rPr>
        <sz val="10"/>
        <rFont val="Arial"/>
        <family val="2"/>
      </rPr>
      <t/>
    </r>
  </si>
  <si>
    <r>
      <t>LOR</t>
    </r>
    <r>
      <rPr>
        <b/>
        <vertAlign val="subscript"/>
        <sz val="10"/>
        <rFont val="Arial"/>
        <family val="2"/>
      </rPr>
      <t>arm58</t>
    </r>
    <r>
      <rPr>
        <sz val="10"/>
        <rFont val="Arial"/>
        <family val="2"/>
      </rPr>
      <t/>
    </r>
  </si>
  <si>
    <r>
      <t>Φ</t>
    </r>
    <r>
      <rPr>
        <b/>
        <vertAlign val="subscript"/>
        <sz val="10"/>
        <rFont val="Arial"/>
        <family val="2"/>
      </rPr>
      <t>arm59</t>
    </r>
    <r>
      <rPr>
        <sz val="10"/>
        <rFont val="Arial"/>
        <family val="2"/>
      </rPr>
      <t/>
    </r>
  </si>
  <si>
    <r>
      <t>LOR</t>
    </r>
    <r>
      <rPr>
        <b/>
        <vertAlign val="subscript"/>
        <sz val="10"/>
        <rFont val="Arial"/>
        <family val="2"/>
      </rPr>
      <t>arm59</t>
    </r>
    <r>
      <rPr>
        <sz val="10"/>
        <rFont val="Arial"/>
        <family val="2"/>
      </rPr>
      <t/>
    </r>
  </si>
  <si>
    <r>
      <t>Φ</t>
    </r>
    <r>
      <rPr>
        <b/>
        <vertAlign val="subscript"/>
        <sz val="10"/>
        <rFont val="Arial"/>
        <family val="2"/>
      </rPr>
      <t>arm60</t>
    </r>
    <r>
      <rPr>
        <sz val="10"/>
        <rFont val="Arial"/>
        <family val="2"/>
      </rPr>
      <t/>
    </r>
  </si>
  <si>
    <r>
      <t>LOR</t>
    </r>
    <r>
      <rPr>
        <b/>
        <vertAlign val="subscript"/>
        <sz val="10"/>
        <rFont val="Arial"/>
        <family val="2"/>
      </rPr>
      <t>arm60</t>
    </r>
    <r>
      <rPr>
        <sz val="10"/>
        <rFont val="Arial"/>
        <family val="2"/>
      </rPr>
      <t/>
    </r>
  </si>
  <si>
    <r>
      <t>Φ</t>
    </r>
    <r>
      <rPr>
        <b/>
        <vertAlign val="subscript"/>
        <sz val="10"/>
        <rFont val="Arial"/>
        <family val="2"/>
      </rPr>
      <t>arm61</t>
    </r>
    <r>
      <rPr>
        <sz val="10"/>
        <rFont val="Arial"/>
        <family val="2"/>
      </rPr>
      <t/>
    </r>
  </si>
  <si>
    <r>
      <t>LOR</t>
    </r>
    <r>
      <rPr>
        <b/>
        <vertAlign val="subscript"/>
        <sz val="10"/>
        <rFont val="Arial"/>
        <family val="2"/>
      </rPr>
      <t>arm61</t>
    </r>
    <r>
      <rPr>
        <sz val="10"/>
        <rFont val="Arial"/>
        <family val="2"/>
      </rPr>
      <t/>
    </r>
  </si>
  <si>
    <r>
      <t>Φ</t>
    </r>
    <r>
      <rPr>
        <b/>
        <vertAlign val="subscript"/>
        <sz val="10"/>
        <rFont val="Arial"/>
        <family val="2"/>
      </rPr>
      <t>arm62</t>
    </r>
    <r>
      <rPr>
        <sz val="10"/>
        <rFont val="Arial"/>
        <family val="2"/>
      </rPr>
      <t/>
    </r>
  </si>
  <si>
    <r>
      <t>LOR</t>
    </r>
    <r>
      <rPr>
        <b/>
        <vertAlign val="subscript"/>
        <sz val="10"/>
        <rFont val="Arial"/>
        <family val="2"/>
      </rPr>
      <t>arm62</t>
    </r>
    <r>
      <rPr>
        <sz val="10"/>
        <rFont val="Arial"/>
        <family val="2"/>
      </rPr>
      <t/>
    </r>
  </si>
  <si>
    <r>
      <t>Φ</t>
    </r>
    <r>
      <rPr>
        <b/>
        <vertAlign val="subscript"/>
        <sz val="10"/>
        <rFont val="Arial"/>
        <family val="2"/>
      </rPr>
      <t>arm63</t>
    </r>
    <r>
      <rPr>
        <sz val="10"/>
        <rFont val="Arial"/>
        <family val="2"/>
      </rPr>
      <t/>
    </r>
  </si>
  <si>
    <r>
      <t>LOR</t>
    </r>
    <r>
      <rPr>
        <b/>
        <vertAlign val="subscript"/>
        <sz val="10"/>
        <rFont val="Arial"/>
        <family val="2"/>
      </rPr>
      <t>arm63</t>
    </r>
    <r>
      <rPr>
        <sz val="10"/>
        <rFont val="Arial"/>
        <family val="2"/>
      </rPr>
      <t/>
    </r>
  </si>
  <si>
    <r>
      <t>Φ</t>
    </r>
    <r>
      <rPr>
        <b/>
        <vertAlign val="subscript"/>
        <sz val="10"/>
        <rFont val="Arial"/>
        <family val="2"/>
      </rPr>
      <t>arm64</t>
    </r>
    <r>
      <rPr>
        <sz val="10"/>
        <rFont val="Arial"/>
        <family val="2"/>
      </rPr>
      <t/>
    </r>
  </si>
  <si>
    <r>
      <t>LOR</t>
    </r>
    <r>
      <rPr>
        <b/>
        <vertAlign val="subscript"/>
        <sz val="10"/>
        <rFont val="Arial"/>
        <family val="2"/>
      </rPr>
      <t>arm64</t>
    </r>
    <r>
      <rPr>
        <sz val="10"/>
        <rFont val="Arial"/>
        <family val="2"/>
      </rPr>
      <t/>
    </r>
  </si>
  <si>
    <r>
      <t>Φ</t>
    </r>
    <r>
      <rPr>
        <b/>
        <vertAlign val="subscript"/>
        <sz val="10"/>
        <rFont val="Arial"/>
        <family val="2"/>
      </rPr>
      <t>arm65</t>
    </r>
    <r>
      <rPr>
        <sz val="10"/>
        <rFont val="Arial"/>
        <family val="2"/>
      </rPr>
      <t/>
    </r>
  </si>
  <si>
    <r>
      <t>LOR</t>
    </r>
    <r>
      <rPr>
        <b/>
        <vertAlign val="subscript"/>
        <sz val="10"/>
        <rFont val="Arial"/>
        <family val="2"/>
      </rPr>
      <t>arm65</t>
    </r>
    <r>
      <rPr>
        <sz val="10"/>
        <rFont val="Arial"/>
        <family val="2"/>
      </rPr>
      <t/>
    </r>
  </si>
  <si>
    <r>
      <t>Φ</t>
    </r>
    <r>
      <rPr>
        <b/>
        <vertAlign val="subscript"/>
        <sz val="10"/>
        <rFont val="Arial"/>
        <family val="2"/>
      </rPr>
      <t>arm66</t>
    </r>
    <r>
      <rPr>
        <sz val="10"/>
        <rFont val="Arial"/>
        <family val="2"/>
      </rPr>
      <t/>
    </r>
  </si>
  <si>
    <r>
      <t>LOR</t>
    </r>
    <r>
      <rPr>
        <b/>
        <vertAlign val="subscript"/>
        <sz val="10"/>
        <rFont val="Arial"/>
        <family val="2"/>
      </rPr>
      <t>arm66</t>
    </r>
    <r>
      <rPr>
        <sz val="10"/>
        <rFont val="Arial"/>
        <family val="2"/>
      </rPr>
      <t/>
    </r>
  </si>
  <si>
    <r>
      <t>Φ</t>
    </r>
    <r>
      <rPr>
        <b/>
        <vertAlign val="subscript"/>
        <sz val="10"/>
        <rFont val="Arial"/>
        <family val="2"/>
      </rPr>
      <t>arm67</t>
    </r>
    <r>
      <rPr>
        <sz val="10"/>
        <rFont val="Arial"/>
        <family val="2"/>
      </rPr>
      <t/>
    </r>
  </si>
  <si>
    <r>
      <t>LOR</t>
    </r>
    <r>
      <rPr>
        <b/>
        <vertAlign val="subscript"/>
        <sz val="10"/>
        <rFont val="Arial"/>
        <family val="2"/>
      </rPr>
      <t>arm67</t>
    </r>
    <r>
      <rPr>
        <sz val="10"/>
        <rFont val="Arial"/>
        <family val="2"/>
      </rPr>
      <t/>
    </r>
  </si>
  <si>
    <r>
      <t>Φ</t>
    </r>
    <r>
      <rPr>
        <b/>
        <vertAlign val="subscript"/>
        <sz val="10"/>
        <rFont val="Arial"/>
        <family val="2"/>
      </rPr>
      <t>arm68</t>
    </r>
    <r>
      <rPr>
        <sz val="10"/>
        <rFont val="Arial"/>
        <family val="2"/>
      </rPr>
      <t/>
    </r>
  </si>
  <si>
    <r>
      <t>LOR</t>
    </r>
    <r>
      <rPr>
        <b/>
        <vertAlign val="subscript"/>
        <sz val="10"/>
        <rFont val="Arial"/>
        <family val="2"/>
      </rPr>
      <t>arm68</t>
    </r>
    <r>
      <rPr>
        <sz val="10"/>
        <rFont val="Arial"/>
        <family val="2"/>
      </rPr>
      <t/>
    </r>
  </si>
  <si>
    <r>
      <t>Φ</t>
    </r>
    <r>
      <rPr>
        <b/>
        <vertAlign val="subscript"/>
        <sz val="10"/>
        <rFont val="Arial"/>
        <family val="2"/>
      </rPr>
      <t>arm69</t>
    </r>
    <r>
      <rPr>
        <sz val="10"/>
        <rFont val="Arial"/>
        <family val="2"/>
      </rPr>
      <t/>
    </r>
  </si>
  <si>
    <r>
      <t>LOR</t>
    </r>
    <r>
      <rPr>
        <b/>
        <vertAlign val="subscript"/>
        <sz val="10"/>
        <rFont val="Arial"/>
        <family val="2"/>
      </rPr>
      <t>arm69</t>
    </r>
    <r>
      <rPr>
        <sz val="10"/>
        <rFont val="Arial"/>
        <family val="2"/>
      </rPr>
      <t/>
    </r>
  </si>
  <si>
    <r>
      <t>Φ</t>
    </r>
    <r>
      <rPr>
        <b/>
        <vertAlign val="subscript"/>
        <sz val="10"/>
        <rFont val="Arial"/>
        <family val="2"/>
      </rPr>
      <t>arm70</t>
    </r>
    <r>
      <rPr>
        <sz val="10"/>
        <rFont val="Arial"/>
        <family val="2"/>
      </rPr>
      <t/>
    </r>
  </si>
  <si>
    <r>
      <t>LOR</t>
    </r>
    <r>
      <rPr>
        <b/>
        <vertAlign val="subscript"/>
        <sz val="10"/>
        <rFont val="Arial"/>
        <family val="2"/>
      </rPr>
      <t>arm70</t>
    </r>
    <r>
      <rPr>
        <sz val="10"/>
        <rFont val="Arial"/>
        <family val="2"/>
      </rPr>
      <t/>
    </r>
  </si>
  <si>
    <r>
      <t>Φ</t>
    </r>
    <r>
      <rPr>
        <b/>
        <vertAlign val="subscript"/>
        <sz val="10"/>
        <rFont val="Arial"/>
        <family val="2"/>
      </rPr>
      <t>arm71</t>
    </r>
    <r>
      <rPr>
        <sz val="10"/>
        <rFont val="Arial"/>
        <family val="2"/>
      </rPr>
      <t/>
    </r>
  </si>
  <si>
    <r>
      <t>LOR</t>
    </r>
    <r>
      <rPr>
        <b/>
        <vertAlign val="subscript"/>
        <sz val="10"/>
        <rFont val="Arial"/>
        <family val="2"/>
      </rPr>
      <t>arm71</t>
    </r>
    <r>
      <rPr>
        <sz val="10"/>
        <rFont val="Arial"/>
        <family val="2"/>
      </rPr>
      <t/>
    </r>
  </si>
  <si>
    <r>
      <t>Φ</t>
    </r>
    <r>
      <rPr>
        <b/>
        <vertAlign val="subscript"/>
        <sz val="10"/>
        <rFont val="Arial"/>
        <family val="2"/>
      </rPr>
      <t>arm72</t>
    </r>
    <r>
      <rPr>
        <sz val="10"/>
        <rFont val="Arial"/>
        <family val="2"/>
      </rPr>
      <t/>
    </r>
  </si>
  <si>
    <r>
      <t>LOR</t>
    </r>
    <r>
      <rPr>
        <b/>
        <vertAlign val="subscript"/>
        <sz val="10"/>
        <rFont val="Arial"/>
        <family val="2"/>
      </rPr>
      <t>arm72</t>
    </r>
    <r>
      <rPr>
        <sz val="10"/>
        <rFont val="Arial"/>
        <family val="2"/>
      </rPr>
      <t/>
    </r>
  </si>
  <si>
    <r>
      <t>Φ</t>
    </r>
    <r>
      <rPr>
        <b/>
        <vertAlign val="subscript"/>
        <sz val="10"/>
        <rFont val="Arial"/>
        <family val="2"/>
      </rPr>
      <t>arm73</t>
    </r>
    <r>
      <rPr>
        <sz val="10"/>
        <rFont val="Arial"/>
        <family val="2"/>
      </rPr>
      <t/>
    </r>
  </si>
  <si>
    <r>
      <t>LOR</t>
    </r>
    <r>
      <rPr>
        <b/>
        <vertAlign val="subscript"/>
        <sz val="10"/>
        <rFont val="Arial"/>
        <family val="2"/>
      </rPr>
      <t>arm73</t>
    </r>
    <r>
      <rPr>
        <sz val="10"/>
        <rFont val="Arial"/>
        <family val="2"/>
      </rPr>
      <t/>
    </r>
  </si>
  <si>
    <r>
      <t>Φ</t>
    </r>
    <r>
      <rPr>
        <b/>
        <vertAlign val="subscript"/>
        <sz val="10"/>
        <rFont val="Arial"/>
        <family val="2"/>
      </rPr>
      <t>arm74</t>
    </r>
    <r>
      <rPr>
        <sz val="10"/>
        <rFont val="Arial"/>
        <family val="2"/>
      </rPr>
      <t/>
    </r>
  </si>
  <si>
    <r>
      <t>LOR</t>
    </r>
    <r>
      <rPr>
        <b/>
        <vertAlign val="subscript"/>
        <sz val="10"/>
        <rFont val="Arial"/>
        <family val="2"/>
      </rPr>
      <t>arm74</t>
    </r>
    <r>
      <rPr>
        <sz val="10"/>
        <rFont val="Arial"/>
        <family val="2"/>
      </rPr>
      <t/>
    </r>
  </si>
  <si>
    <r>
      <t>Φ</t>
    </r>
    <r>
      <rPr>
        <b/>
        <vertAlign val="subscript"/>
        <sz val="10"/>
        <rFont val="Arial"/>
        <family val="2"/>
      </rPr>
      <t>arm75</t>
    </r>
    <r>
      <rPr>
        <sz val="10"/>
        <rFont val="Arial"/>
        <family val="2"/>
      </rPr>
      <t/>
    </r>
  </si>
  <si>
    <r>
      <t>LOR</t>
    </r>
    <r>
      <rPr>
        <b/>
        <vertAlign val="subscript"/>
        <sz val="10"/>
        <rFont val="Arial"/>
        <family val="2"/>
      </rPr>
      <t>arm75</t>
    </r>
    <r>
      <rPr>
        <sz val="10"/>
        <rFont val="Arial"/>
        <family val="2"/>
      </rPr>
      <t/>
    </r>
  </si>
  <si>
    <r>
      <t>Φ</t>
    </r>
    <r>
      <rPr>
        <b/>
        <vertAlign val="subscript"/>
        <sz val="10"/>
        <rFont val="Arial"/>
        <family val="2"/>
      </rPr>
      <t>arm76</t>
    </r>
    <r>
      <rPr>
        <sz val="10"/>
        <rFont val="Arial"/>
        <family val="2"/>
      </rPr>
      <t/>
    </r>
  </si>
  <si>
    <r>
      <t>LOR</t>
    </r>
    <r>
      <rPr>
        <b/>
        <vertAlign val="subscript"/>
        <sz val="10"/>
        <rFont val="Arial"/>
        <family val="2"/>
      </rPr>
      <t>arm76</t>
    </r>
    <r>
      <rPr>
        <sz val="10"/>
        <rFont val="Arial"/>
        <family val="2"/>
      </rPr>
      <t/>
    </r>
  </si>
  <si>
    <r>
      <t>Φ</t>
    </r>
    <r>
      <rPr>
        <b/>
        <vertAlign val="subscript"/>
        <sz val="10"/>
        <rFont val="Arial"/>
        <family val="2"/>
      </rPr>
      <t>arm77</t>
    </r>
    <r>
      <rPr>
        <sz val="10"/>
        <rFont val="Arial"/>
        <family val="2"/>
      </rPr>
      <t/>
    </r>
  </si>
  <si>
    <r>
      <t>LOR</t>
    </r>
    <r>
      <rPr>
        <b/>
        <vertAlign val="subscript"/>
        <sz val="10"/>
        <rFont val="Arial"/>
        <family val="2"/>
      </rPr>
      <t>arm77</t>
    </r>
    <r>
      <rPr>
        <sz val="10"/>
        <rFont val="Arial"/>
        <family val="2"/>
      </rPr>
      <t/>
    </r>
  </si>
  <si>
    <r>
      <t>Φ</t>
    </r>
    <r>
      <rPr>
        <b/>
        <vertAlign val="subscript"/>
        <sz val="10"/>
        <rFont val="Arial"/>
        <family val="2"/>
      </rPr>
      <t>arm78</t>
    </r>
    <r>
      <rPr>
        <sz val="10"/>
        <rFont val="Arial"/>
        <family val="2"/>
      </rPr>
      <t/>
    </r>
  </si>
  <si>
    <r>
      <t>LOR</t>
    </r>
    <r>
      <rPr>
        <b/>
        <vertAlign val="subscript"/>
        <sz val="10"/>
        <rFont val="Arial"/>
        <family val="2"/>
      </rPr>
      <t>arm78</t>
    </r>
    <r>
      <rPr>
        <sz val="10"/>
        <rFont val="Arial"/>
        <family val="2"/>
      </rPr>
      <t/>
    </r>
  </si>
  <si>
    <r>
      <t>Φ</t>
    </r>
    <r>
      <rPr>
        <b/>
        <vertAlign val="subscript"/>
        <sz val="10"/>
        <rFont val="Arial"/>
        <family val="2"/>
      </rPr>
      <t>arm79</t>
    </r>
    <r>
      <rPr>
        <sz val="10"/>
        <rFont val="Arial"/>
        <family val="2"/>
      </rPr>
      <t/>
    </r>
  </si>
  <si>
    <r>
      <t>LOR</t>
    </r>
    <r>
      <rPr>
        <b/>
        <vertAlign val="subscript"/>
        <sz val="10"/>
        <rFont val="Arial"/>
        <family val="2"/>
      </rPr>
      <t>arm79</t>
    </r>
    <r>
      <rPr>
        <sz val="10"/>
        <rFont val="Arial"/>
        <family val="2"/>
      </rPr>
      <t/>
    </r>
  </si>
  <si>
    <r>
      <t>Φ</t>
    </r>
    <r>
      <rPr>
        <b/>
        <vertAlign val="subscript"/>
        <sz val="10"/>
        <rFont val="Arial"/>
        <family val="2"/>
      </rPr>
      <t>arm80</t>
    </r>
    <r>
      <rPr>
        <sz val="10"/>
        <rFont val="Arial"/>
        <family val="2"/>
      </rPr>
      <t/>
    </r>
  </si>
  <si>
    <r>
      <t>LOR</t>
    </r>
    <r>
      <rPr>
        <b/>
        <vertAlign val="subscript"/>
        <sz val="10"/>
        <rFont val="Arial"/>
        <family val="2"/>
      </rPr>
      <t>arm80</t>
    </r>
    <r>
      <rPr>
        <sz val="10"/>
        <rFont val="Arial"/>
        <family val="2"/>
      </rPr>
      <t/>
    </r>
  </si>
  <si>
    <r>
      <t>Φ</t>
    </r>
    <r>
      <rPr>
        <b/>
        <vertAlign val="subscript"/>
        <sz val="10"/>
        <rFont val="Arial"/>
        <family val="2"/>
      </rPr>
      <t>arm81</t>
    </r>
    <r>
      <rPr>
        <sz val="10"/>
        <rFont val="Arial"/>
        <family val="2"/>
      </rPr>
      <t/>
    </r>
  </si>
  <si>
    <r>
      <t>LOR</t>
    </r>
    <r>
      <rPr>
        <b/>
        <vertAlign val="subscript"/>
        <sz val="10"/>
        <rFont val="Arial"/>
        <family val="2"/>
      </rPr>
      <t>arm81</t>
    </r>
    <r>
      <rPr>
        <sz val="10"/>
        <rFont val="Arial"/>
        <family val="2"/>
      </rPr>
      <t/>
    </r>
  </si>
  <si>
    <r>
      <t>Φ</t>
    </r>
    <r>
      <rPr>
        <b/>
        <vertAlign val="subscript"/>
        <sz val="10"/>
        <rFont val="Arial"/>
        <family val="2"/>
      </rPr>
      <t>arm82</t>
    </r>
    <r>
      <rPr>
        <sz val="10"/>
        <rFont val="Arial"/>
        <family val="2"/>
      </rPr>
      <t/>
    </r>
  </si>
  <si>
    <r>
      <t>LOR</t>
    </r>
    <r>
      <rPr>
        <b/>
        <vertAlign val="subscript"/>
        <sz val="10"/>
        <rFont val="Arial"/>
        <family val="2"/>
      </rPr>
      <t>arm82</t>
    </r>
    <r>
      <rPr>
        <sz val="10"/>
        <rFont val="Arial"/>
        <family val="2"/>
      </rPr>
      <t/>
    </r>
  </si>
  <si>
    <r>
      <t>Φ</t>
    </r>
    <r>
      <rPr>
        <b/>
        <vertAlign val="subscript"/>
        <sz val="10"/>
        <rFont val="Arial"/>
        <family val="2"/>
      </rPr>
      <t>arm83</t>
    </r>
    <r>
      <rPr>
        <sz val="10"/>
        <rFont val="Arial"/>
        <family val="2"/>
      </rPr>
      <t/>
    </r>
  </si>
  <si>
    <r>
      <t>LOR</t>
    </r>
    <r>
      <rPr>
        <b/>
        <vertAlign val="subscript"/>
        <sz val="10"/>
        <rFont val="Arial"/>
        <family val="2"/>
      </rPr>
      <t>arm83</t>
    </r>
    <r>
      <rPr>
        <sz val="10"/>
        <rFont val="Arial"/>
        <family val="2"/>
      </rPr>
      <t/>
    </r>
  </si>
  <si>
    <r>
      <t>Φ</t>
    </r>
    <r>
      <rPr>
        <b/>
        <vertAlign val="subscript"/>
        <sz val="10"/>
        <rFont val="Arial"/>
        <family val="2"/>
      </rPr>
      <t>arm84</t>
    </r>
    <r>
      <rPr>
        <sz val="10"/>
        <rFont val="Arial"/>
        <family val="2"/>
      </rPr>
      <t/>
    </r>
  </si>
  <si>
    <r>
      <t>LOR</t>
    </r>
    <r>
      <rPr>
        <b/>
        <vertAlign val="subscript"/>
        <sz val="10"/>
        <rFont val="Arial"/>
        <family val="2"/>
      </rPr>
      <t>arm84</t>
    </r>
    <r>
      <rPr>
        <sz val="10"/>
        <rFont val="Arial"/>
        <family val="2"/>
      </rPr>
      <t/>
    </r>
  </si>
  <si>
    <r>
      <t>Φ</t>
    </r>
    <r>
      <rPr>
        <b/>
        <vertAlign val="subscript"/>
        <sz val="10"/>
        <rFont val="Arial"/>
        <family val="2"/>
      </rPr>
      <t>arm85</t>
    </r>
    <r>
      <rPr>
        <sz val="10"/>
        <rFont val="Arial"/>
        <family val="2"/>
      </rPr>
      <t/>
    </r>
  </si>
  <si>
    <r>
      <t>LOR</t>
    </r>
    <r>
      <rPr>
        <b/>
        <vertAlign val="subscript"/>
        <sz val="10"/>
        <rFont val="Arial"/>
        <family val="2"/>
      </rPr>
      <t>arm85</t>
    </r>
    <r>
      <rPr>
        <sz val="10"/>
        <rFont val="Arial"/>
        <family val="2"/>
      </rPr>
      <t/>
    </r>
  </si>
  <si>
    <r>
      <t>Φ</t>
    </r>
    <r>
      <rPr>
        <b/>
        <vertAlign val="subscript"/>
        <sz val="10"/>
        <rFont val="Arial"/>
        <family val="2"/>
      </rPr>
      <t>arm86</t>
    </r>
    <r>
      <rPr>
        <sz val="10"/>
        <rFont val="Arial"/>
        <family val="2"/>
      </rPr>
      <t/>
    </r>
  </si>
  <si>
    <r>
      <t>LOR</t>
    </r>
    <r>
      <rPr>
        <b/>
        <vertAlign val="subscript"/>
        <sz val="10"/>
        <rFont val="Arial"/>
        <family val="2"/>
      </rPr>
      <t>arm86</t>
    </r>
    <r>
      <rPr>
        <sz val="10"/>
        <rFont val="Arial"/>
        <family val="2"/>
      </rPr>
      <t/>
    </r>
  </si>
  <si>
    <r>
      <t>Φ</t>
    </r>
    <r>
      <rPr>
        <b/>
        <vertAlign val="subscript"/>
        <sz val="10"/>
        <rFont val="Arial"/>
        <family val="2"/>
      </rPr>
      <t>arm87</t>
    </r>
    <r>
      <rPr>
        <sz val="10"/>
        <rFont val="Arial"/>
        <family val="2"/>
      </rPr>
      <t/>
    </r>
  </si>
  <si>
    <r>
      <t>LOR</t>
    </r>
    <r>
      <rPr>
        <b/>
        <vertAlign val="subscript"/>
        <sz val="10"/>
        <rFont val="Arial"/>
        <family val="2"/>
      </rPr>
      <t>arm87</t>
    </r>
    <r>
      <rPr>
        <sz val="10"/>
        <rFont val="Arial"/>
        <family val="2"/>
      </rPr>
      <t/>
    </r>
  </si>
  <si>
    <r>
      <t>Φ</t>
    </r>
    <r>
      <rPr>
        <b/>
        <vertAlign val="subscript"/>
        <sz val="10"/>
        <rFont val="Arial"/>
        <family val="2"/>
      </rPr>
      <t>arm88</t>
    </r>
    <r>
      <rPr>
        <sz val="10"/>
        <rFont val="Arial"/>
        <family val="2"/>
      </rPr>
      <t/>
    </r>
  </si>
  <si>
    <r>
      <t>LOR</t>
    </r>
    <r>
      <rPr>
        <b/>
        <vertAlign val="subscript"/>
        <sz val="10"/>
        <rFont val="Arial"/>
        <family val="2"/>
      </rPr>
      <t>arm88</t>
    </r>
    <r>
      <rPr>
        <sz val="10"/>
        <rFont val="Arial"/>
        <family val="2"/>
      </rPr>
      <t/>
    </r>
  </si>
  <si>
    <r>
      <t>Φ</t>
    </r>
    <r>
      <rPr>
        <b/>
        <vertAlign val="subscript"/>
        <sz val="10"/>
        <rFont val="Arial"/>
        <family val="2"/>
      </rPr>
      <t>arm89</t>
    </r>
    <r>
      <rPr>
        <sz val="10"/>
        <rFont val="Arial"/>
        <family val="2"/>
      </rPr>
      <t/>
    </r>
  </si>
  <si>
    <r>
      <t>LOR</t>
    </r>
    <r>
      <rPr>
        <b/>
        <vertAlign val="subscript"/>
        <sz val="10"/>
        <rFont val="Arial"/>
        <family val="2"/>
      </rPr>
      <t>arm89</t>
    </r>
    <r>
      <rPr>
        <sz val="10"/>
        <rFont val="Arial"/>
        <family val="2"/>
      </rPr>
      <t/>
    </r>
  </si>
  <si>
    <r>
      <t>Φ</t>
    </r>
    <r>
      <rPr>
        <b/>
        <vertAlign val="subscript"/>
        <sz val="10"/>
        <rFont val="Arial"/>
        <family val="2"/>
      </rPr>
      <t>arm90</t>
    </r>
    <r>
      <rPr>
        <sz val="10"/>
        <rFont val="Arial"/>
        <family val="2"/>
      </rPr>
      <t/>
    </r>
  </si>
  <si>
    <r>
      <t>LOR</t>
    </r>
    <r>
      <rPr>
        <b/>
        <vertAlign val="subscript"/>
        <sz val="10"/>
        <rFont val="Arial"/>
        <family val="2"/>
      </rPr>
      <t>arm90</t>
    </r>
    <r>
      <rPr>
        <sz val="10"/>
        <rFont val="Arial"/>
        <family val="2"/>
      </rPr>
      <t/>
    </r>
  </si>
  <si>
    <r>
      <t>Φ</t>
    </r>
    <r>
      <rPr>
        <b/>
        <vertAlign val="subscript"/>
        <sz val="10"/>
        <rFont val="Arial"/>
        <family val="2"/>
      </rPr>
      <t>arm91</t>
    </r>
    <r>
      <rPr>
        <sz val="10"/>
        <rFont val="Arial"/>
        <family val="2"/>
      </rPr>
      <t/>
    </r>
  </si>
  <si>
    <r>
      <t>LOR</t>
    </r>
    <r>
      <rPr>
        <b/>
        <vertAlign val="subscript"/>
        <sz val="10"/>
        <rFont val="Arial"/>
        <family val="2"/>
      </rPr>
      <t>arm91</t>
    </r>
    <r>
      <rPr>
        <sz val="10"/>
        <rFont val="Arial"/>
        <family val="2"/>
      </rPr>
      <t/>
    </r>
  </si>
  <si>
    <r>
      <t>Φ</t>
    </r>
    <r>
      <rPr>
        <b/>
        <vertAlign val="subscript"/>
        <sz val="10"/>
        <rFont val="Arial"/>
        <family val="2"/>
      </rPr>
      <t>arm92</t>
    </r>
    <r>
      <rPr>
        <sz val="10"/>
        <rFont val="Arial"/>
        <family val="2"/>
      </rPr>
      <t/>
    </r>
  </si>
  <si>
    <r>
      <t>LOR</t>
    </r>
    <r>
      <rPr>
        <b/>
        <vertAlign val="subscript"/>
        <sz val="10"/>
        <rFont val="Arial"/>
        <family val="2"/>
      </rPr>
      <t>arm92</t>
    </r>
    <r>
      <rPr>
        <sz val="10"/>
        <rFont val="Arial"/>
        <family val="2"/>
      </rPr>
      <t/>
    </r>
  </si>
  <si>
    <r>
      <t>Φ</t>
    </r>
    <r>
      <rPr>
        <b/>
        <vertAlign val="subscript"/>
        <sz val="10"/>
        <rFont val="Arial"/>
        <family val="2"/>
      </rPr>
      <t>arm93</t>
    </r>
    <r>
      <rPr>
        <sz val="10"/>
        <rFont val="Arial"/>
        <family val="2"/>
      </rPr>
      <t/>
    </r>
  </si>
  <si>
    <r>
      <t>LOR</t>
    </r>
    <r>
      <rPr>
        <b/>
        <vertAlign val="subscript"/>
        <sz val="10"/>
        <rFont val="Arial"/>
        <family val="2"/>
      </rPr>
      <t>arm93</t>
    </r>
    <r>
      <rPr>
        <sz val="10"/>
        <rFont val="Arial"/>
        <family val="2"/>
      </rPr>
      <t/>
    </r>
  </si>
  <si>
    <r>
      <t>Φ</t>
    </r>
    <r>
      <rPr>
        <b/>
        <vertAlign val="subscript"/>
        <sz val="10"/>
        <rFont val="Arial"/>
        <family val="2"/>
      </rPr>
      <t>arm94</t>
    </r>
    <r>
      <rPr>
        <sz val="10"/>
        <rFont val="Arial"/>
        <family val="2"/>
      </rPr>
      <t/>
    </r>
  </si>
  <si>
    <r>
      <t>LOR</t>
    </r>
    <r>
      <rPr>
        <b/>
        <vertAlign val="subscript"/>
        <sz val="10"/>
        <rFont val="Arial"/>
        <family val="2"/>
      </rPr>
      <t>arm94</t>
    </r>
    <r>
      <rPr>
        <sz val="10"/>
        <rFont val="Arial"/>
        <family val="2"/>
      </rPr>
      <t/>
    </r>
  </si>
  <si>
    <t>Behoudsfactor (MF)</t>
  </si>
  <si>
    <t>Reflectiecoëfficiënt van het bijhorend taakoppervlak</t>
  </si>
  <si>
    <t>Maximum toegelaten vermogen (W)</t>
  </si>
  <si>
    <t>voorbeeld: een verlichte muur in een museum</t>
  </si>
  <si>
    <t>voorbeeld: taakoppervlakken van ingevoerde rekken in een warenhuis</t>
  </si>
  <si>
    <t>Subsidie</t>
  </si>
  <si>
    <t>€</t>
  </si>
  <si>
    <t>PROJECTGEGEVENS</t>
  </si>
  <si>
    <t>SELECTIE RUIMTE / PROJECT</t>
  </si>
  <si>
    <t>Subsidie:</t>
  </si>
  <si>
    <t>tekst:</t>
  </si>
  <si>
    <r>
      <t>A</t>
    </r>
    <r>
      <rPr>
        <b/>
        <vertAlign val="subscript"/>
        <sz val="12"/>
        <rFont val="Arial"/>
        <family val="2"/>
      </rPr>
      <t>pl</t>
    </r>
  </si>
  <si>
    <r>
      <t>A</t>
    </r>
    <r>
      <rPr>
        <b/>
        <vertAlign val="subscript"/>
        <sz val="12"/>
        <rFont val="Arial"/>
        <family val="2"/>
      </rPr>
      <t>m</t>
    </r>
  </si>
  <si>
    <r>
      <t>A</t>
    </r>
    <r>
      <rPr>
        <b/>
        <vertAlign val="subscript"/>
        <sz val="12"/>
        <rFont val="Arial"/>
        <family val="2"/>
      </rPr>
      <t>vl</t>
    </r>
  </si>
  <si>
    <r>
      <t>ρ</t>
    </r>
    <r>
      <rPr>
        <b/>
        <vertAlign val="subscript"/>
        <sz val="12"/>
        <rFont val="Arial"/>
        <family val="2"/>
      </rPr>
      <t>pl</t>
    </r>
  </si>
  <si>
    <r>
      <t>ρ</t>
    </r>
    <r>
      <rPr>
        <b/>
        <vertAlign val="subscript"/>
        <sz val="12"/>
        <rFont val="Arial"/>
        <family val="2"/>
      </rPr>
      <t>m</t>
    </r>
  </si>
  <si>
    <r>
      <t>ρ</t>
    </r>
    <r>
      <rPr>
        <b/>
        <vertAlign val="subscript"/>
        <sz val="12"/>
        <rFont val="Arial"/>
        <family val="2"/>
      </rPr>
      <t>vl</t>
    </r>
  </si>
  <si>
    <r>
      <t>E</t>
    </r>
    <r>
      <rPr>
        <b/>
        <vertAlign val="subscript"/>
        <sz val="12"/>
        <rFont val="Arial"/>
        <family val="2"/>
      </rPr>
      <t>norm</t>
    </r>
  </si>
  <si>
    <r>
      <t xml:space="preserve">r </t>
    </r>
    <r>
      <rPr>
        <b/>
        <sz val="12"/>
        <rFont val="Arial"/>
        <family val="2"/>
      </rPr>
      <t>(%)</t>
    </r>
  </si>
  <si>
    <r>
      <t>Opp*E</t>
    </r>
    <r>
      <rPr>
        <b/>
        <vertAlign val="subscript"/>
        <sz val="12"/>
        <rFont val="Arial"/>
        <family val="2"/>
      </rPr>
      <t>finaal</t>
    </r>
  </si>
  <si>
    <r>
      <t>P</t>
    </r>
    <r>
      <rPr>
        <vertAlign val="subscript"/>
        <sz val="12"/>
        <rFont val="Arial"/>
        <family val="2"/>
      </rPr>
      <t>inst</t>
    </r>
  </si>
  <si>
    <r>
      <t>P</t>
    </r>
    <r>
      <rPr>
        <vertAlign val="subscript"/>
        <sz val="12"/>
        <rFont val="Arial"/>
        <family val="2"/>
      </rPr>
      <t>streef</t>
    </r>
  </si>
  <si>
    <r>
      <t>A</t>
    </r>
    <r>
      <rPr>
        <vertAlign val="subscript"/>
        <sz val="12"/>
        <rFont val="Arial"/>
        <family val="2"/>
      </rPr>
      <t>pl</t>
    </r>
  </si>
  <si>
    <r>
      <t>A</t>
    </r>
    <r>
      <rPr>
        <vertAlign val="subscript"/>
        <sz val="12"/>
        <rFont val="Arial"/>
        <family val="2"/>
      </rPr>
      <t>m</t>
    </r>
  </si>
  <si>
    <r>
      <t>A</t>
    </r>
    <r>
      <rPr>
        <vertAlign val="subscript"/>
        <sz val="12"/>
        <rFont val="Arial"/>
        <family val="2"/>
      </rPr>
      <t>vl</t>
    </r>
  </si>
  <si>
    <r>
      <t>ρ</t>
    </r>
    <r>
      <rPr>
        <vertAlign val="subscript"/>
        <sz val="12"/>
        <rFont val="Arial"/>
        <family val="2"/>
      </rPr>
      <t>pl</t>
    </r>
  </si>
  <si>
    <r>
      <t>ρ</t>
    </r>
    <r>
      <rPr>
        <vertAlign val="subscript"/>
        <sz val="12"/>
        <rFont val="Arial"/>
        <family val="2"/>
      </rPr>
      <t>m</t>
    </r>
  </si>
  <si>
    <r>
      <t>ρ</t>
    </r>
    <r>
      <rPr>
        <vertAlign val="subscript"/>
        <sz val="12"/>
        <rFont val="Arial"/>
        <family val="2"/>
      </rPr>
      <t>vl</t>
    </r>
  </si>
  <si>
    <r>
      <t>E</t>
    </r>
    <r>
      <rPr>
        <vertAlign val="subscript"/>
        <sz val="12"/>
        <rFont val="Arial"/>
        <family val="2"/>
      </rPr>
      <t>finaal</t>
    </r>
  </si>
  <si>
    <r>
      <t xml:space="preserve">r </t>
    </r>
    <r>
      <rPr>
        <sz val="12"/>
        <rFont val="Arial"/>
        <family val="2"/>
      </rPr>
      <t>(%)</t>
    </r>
  </si>
  <si>
    <t xml:space="preserve">taakoppervlak dat met de vloer samenvalt of een transparant </t>
  </si>
  <si>
    <t>berekeningsvlak parallel met de vloer</t>
  </si>
  <si>
    <t xml:space="preserve">voorbeeld: standaard berekeningsvlak in landschapskantoren </t>
  </si>
  <si>
    <t>(werkvlak parallel met de vloer)</t>
  </si>
  <si>
    <t xml:space="preserve">taakoppervlak dat met de muur samenvalt of een transparant </t>
  </si>
  <si>
    <t>berekeningsvlak parallel met de muur</t>
  </si>
  <si>
    <r>
      <t>A</t>
    </r>
    <r>
      <rPr>
        <b/>
        <vertAlign val="subscript"/>
        <sz val="12"/>
        <rFont val="Arial"/>
        <family val="2"/>
      </rPr>
      <t>tot</t>
    </r>
  </si>
  <si>
    <r>
      <t>A</t>
    </r>
    <r>
      <rPr>
        <b/>
        <vertAlign val="subscript"/>
        <sz val="12"/>
        <rFont val="Arial"/>
        <family val="2"/>
      </rPr>
      <t>a</t>
    </r>
    <r>
      <rPr>
        <b/>
        <sz val="12"/>
        <rFont val="Arial"/>
        <family val="2"/>
      </rPr>
      <t>&lt;E</t>
    </r>
    <r>
      <rPr>
        <b/>
        <vertAlign val="subscript"/>
        <sz val="12"/>
        <rFont val="Arial"/>
        <family val="2"/>
      </rPr>
      <t>a,f</t>
    </r>
    <r>
      <rPr>
        <b/>
        <sz val="12"/>
        <rFont val="Arial"/>
        <family val="2"/>
      </rPr>
      <t>&gt;</t>
    </r>
  </si>
  <si>
    <r>
      <t>A</t>
    </r>
    <r>
      <rPr>
        <b/>
        <vertAlign val="subscript"/>
        <sz val="12"/>
        <rFont val="Arial"/>
        <family val="2"/>
      </rPr>
      <t>a</t>
    </r>
  </si>
  <si>
    <r>
      <t>(U</t>
    </r>
    <r>
      <rPr>
        <b/>
        <vertAlign val="subscript"/>
        <sz val="12"/>
        <rFont val="Arial"/>
        <family val="2"/>
      </rPr>
      <t>luminaire</t>
    </r>
    <r>
      <rPr>
        <b/>
        <sz val="12"/>
        <rFont val="Arial"/>
        <family val="2"/>
      </rPr>
      <t>)</t>
    </r>
    <r>
      <rPr>
        <b/>
        <vertAlign val="subscript"/>
        <sz val="12"/>
        <rFont val="Arial"/>
        <family val="2"/>
      </rPr>
      <t>i</t>
    </r>
  </si>
  <si>
    <r>
      <t>A</t>
    </r>
    <r>
      <rPr>
        <b/>
        <vertAlign val="subscript"/>
        <sz val="12"/>
        <rFont val="Arial"/>
        <family val="2"/>
      </rPr>
      <t>TA</t>
    </r>
  </si>
  <si>
    <r>
      <t>&lt;ρ</t>
    </r>
    <r>
      <rPr>
        <b/>
        <vertAlign val="subscript"/>
        <sz val="12"/>
        <rFont val="Arial"/>
        <family val="2"/>
      </rPr>
      <t>TA</t>
    </r>
    <r>
      <rPr>
        <b/>
        <sz val="12"/>
        <rFont val="Arial"/>
        <family val="2"/>
      </rPr>
      <t>&gt;</t>
    </r>
  </si>
  <si>
    <r>
      <t>A</t>
    </r>
    <r>
      <rPr>
        <b/>
        <vertAlign val="subscript"/>
        <sz val="12"/>
        <rFont val="Arial"/>
        <family val="2"/>
      </rPr>
      <t>b</t>
    </r>
    <r>
      <rPr>
        <b/>
        <sz val="12"/>
        <rFont val="Arial"/>
        <family val="2"/>
      </rPr>
      <t>&lt;E</t>
    </r>
    <r>
      <rPr>
        <b/>
        <vertAlign val="subscript"/>
        <sz val="12"/>
        <rFont val="Arial"/>
        <family val="2"/>
      </rPr>
      <t>b,f</t>
    </r>
    <r>
      <rPr>
        <b/>
        <sz val="12"/>
        <rFont val="Arial"/>
        <family val="2"/>
      </rPr>
      <t>&gt;</t>
    </r>
  </si>
  <si>
    <r>
      <t>A</t>
    </r>
    <r>
      <rPr>
        <b/>
        <vertAlign val="subscript"/>
        <sz val="12"/>
        <rFont val="Arial"/>
        <family val="2"/>
      </rPr>
      <t>b</t>
    </r>
  </si>
  <si>
    <r>
      <t>LOR</t>
    </r>
    <r>
      <rPr>
        <b/>
        <vertAlign val="subscript"/>
        <sz val="12"/>
        <rFont val="Arial"/>
        <family val="2"/>
      </rPr>
      <t>streef</t>
    </r>
  </si>
  <si>
    <r>
      <t>U</t>
    </r>
    <r>
      <rPr>
        <b/>
        <vertAlign val="subscript"/>
        <sz val="12"/>
        <rFont val="Arial"/>
        <family val="2"/>
      </rPr>
      <t>streef_ber</t>
    </r>
  </si>
  <si>
    <r>
      <t>A</t>
    </r>
    <r>
      <rPr>
        <b/>
        <vertAlign val="subscript"/>
        <sz val="12"/>
        <rFont val="Arial"/>
        <family val="2"/>
      </rPr>
      <t>nTA</t>
    </r>
  </si>
  <si>
    <r>
      <t>&lt;ρ</t>
    </r>
    <r>
      <rPr>
        <b/>
        <vertAlign val="subscript"/>
        <sz val="12"/>
        <rFont val="Arial"/>
        <family val="2"/>
      </rPr>
      <t>nTA</t>
    </r>
    <r>
      <rPr>
        <b/>
        <sz val="12"/>
        <rFont val="Arial"/>
        <family val="2"/>
      </rPr>
      <t>&gt;</t>
    </r>
  </si>
  <si>
    <r>
      <t>A</t>
    </r>
    <r>
      <rPr>
        <b/>
        <vertAlign val="subscript"/>
        <sz val="12"/>
        <rFont val="Arial"/>
        <family val="2"/>
      </rPr>
      <t>c</t>
    </r>
    <r>
      <rPr>
        <b/>
        <sz val="12"/>
        <rFont val="Arial"/>
        <family val="2"/>
      </rPr>
      <t>&lt;E</t>
    </r>
    <r>
      <rPr>
        <b/>
        <vertAlign val="subscript"/>
        <sz val="12"/>
        <rFont val="Arial"/>
        <family val="2"/>
      </rPr>
      <t>c,f</t>
    </r>
    <r>
      <rPr>
        <b/>
        <sz val="12"/>
        <rFont val="Arial"/>
        <family val="2"/>
      </rPr>
      <t>&gt;</t>
    </r>
  </si>
  <si>
    <r>
      <t>A</t>
    </r>
    <r>
      <rPr>
        <b/>
        <vertAlign val="subscript"/>
        <sz val="12"/>
        <rFont val="Arial"/>
        <family val="2"/>
      </rPr>
      <t>c</t>
    </r>
  </si>
  <si>
    <r>
      <t>h</t>
    </r>
    <r>
      <rPr>
        <b/>
        <vertAlign val="subscript"/>
        <sz val="12"/>
        <rFont val="Arial"/>
        <family val="2"/>
      </rPr>
      <t>sys</t>
    </r>
  </si>
  <si>
    <r>
      <t>U</t>
    </r>
    <r>
      <rPr>
        <b/>
        <vertAlign val="subscript"/>
        <sz val="12"/>
        <rFont val="Arial"/>
        <family val="2"/>
      </rPr>
      <t>streef</t>
    </r>
  </si>
  <si>
    <r>
      <t>U</t>
    </r>
    <r>
      <rPr>
        <b/>
        <vertAlign val="subscript"/>
        <sz val="12"/>
        <rFont val="Arial"/>
        <family val="2"/>
      </rPr>
      <t>bereikt</t>
    </r>
  </si>
  <si>
    <r>
      <t>NPD</t>
    </r>
    <r>
      <rPr>
        <b/>
        <vertAlign val="subscript"/>
        <sz val="12"/>
        <rFont val="Arial"/>
        <family val="2"/>
      </rPr>
      <t>streef</t>
    </r>
  </si>
  <si>
    <r>
      <t>NPD</t>
    </r>
    <r>
      <rPr>
        <b/>
        <vertAlign val="subscript"/>
        <sz val="12"/>
        <rFont val="Arial"/>
        <family val="2"/>
      </rPr>
      <t>finaal</t>
    </r>
  </si>
  <si>
    <t>uren</t>
  </si>
  <si>
    <t>Besparing in kWh primair per jaar:</t>
  </si>
  <si>
    <t>Besparing:</t>
  </si>
  <si>
    <t>INFORMATIE ENKEL VOOR DE DISTRIBUTIENETBEHEERDER:</t>
  </si>
  <si>
    <t>BEREKENINGSBLAD OM RELIGHTING EN NEWLIGHTING PREMIES AAN TE VRAGEN</t>
  </si>
  <si>
    <t>RESULTAAT  PREMIE</t>
  </si>
  <si>
    <t>branduren per jaar</t>
  </si>
  <si>
    <r>
      <t>E</t>
    </r>
    <r>
      <rPr>
        <b/>
        <vertAlign val="subscript"/>
        <sz val="12"/>
        <rFont val="Arial"/>
        <family val="2"/>
      </rPr>
      <t>finaal (lx)</t>
    </r>
  </si>
  <si>
    <t>taakoppervlak samenvallend met een vlak van ingebracht meubilair</t>
  </si>
  <si>
    <t>Totale oppervlakte van het plafond (m²)</t>
  </si>
  <si>
    <t>Totale oppervlakte van de muur (m²)</t>
  </si>
  <si>
    <t>Totale oppervlakte van de vloer (m²)</t>
  </si>
  <si>
    <t>Gemiddelde reflectiecoëfficiënt van de muren (%) Bereik van 0% tot 100%</t>
  </si>
  <si>
    <t>Gemiddelde reflectiecoëfficiënt van het plafond (%) Bereik van 0% tot 100%</t>
  </si>
  <si>
    <t>Gemiddelde reflectiecoëfficiënt van de vloer (%) Bereik van 0% tot 100%</t>
  </si>
  <si>
    <t xml:space="preserve"> op het taakoppervlak [lux] </t>
  </si>
  <si>
    <t>Waarde uit berekeningsprogramma: De bereikte verlichtingssterkte</t>
  </si>
  <si>
    <t>Geïnstalleerd systeemvermogen van de nieuwe</t>
  </si>
  <si>
    <t xml:space="preserve"> of vernieuwde verlichtingsinstallatie</t>
  </si>
  <si>
    <t>kWh primair</t>
  </si>
  <si>
    <t>factor subsidie:</t>
  </si>
  <si>
    <t>factor:</t>
  </si>
  <si>
    <t>type ruimte:</t>
  </si>
  <si>
    <t>type lighting:</t>
  </si>
  <si>
    <t>CONTACTGEGEVENS AANVRAGER</t>
  </si>
  <si>
    <t>Naam aanvrager (bedrijf / instelling)</t>
  </si>
  <si>
    <t>Telefoonnummer contactpersoon</t>
  </si>
  <si>
    <t>Straat + nummer</t>
  </si>
  <si>
    <t>Postcode + woonplaats</t>
  </si>
  <si>
    <t>Adres</t>
  </si>
  <si>
    <t>volgnummer of naam project (indien van toepassing)</t>
  </si>
  <si>
    <t>Naam contactpersoon</t>
  </si>
  <si>
    <t>Installatieadres (indien verschillend van adres aanvrager)</t>
  </si>
  <si>
    <t>maximum subsidie:</t>
  </si>
  <si>
    <t>Subsidie alle identieke ruimtes</t>
  </si>
  <si>
    <t>Aantal identieke ruimtes</t>
  </si>
  <si>
    <t>Betreft het een relighting project met of zonder daglichtsturing (dimmen of schakelen)?</t>
  </si>
  <si>
    <t>Geen daglichtsturing</t>
  </si>
  <si>
    <t>Daglichtsturing</t>
  </si>
  <si>
    <t>factor</t>
  </si>
  <si>
    <t>Betreft het een project met afwezigheidsdetectie (uitschakeling/terugdimming)?</t>
  </si>
  <si>
    <t>Geen afwezigheidsdetectie</t>
  </si>
  <si>
    <t>Afwezigheidsdetectie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</si>
</sst>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sz val="10"/>
      <name val="Arial"/>
      <family val="2"/>
    </font>
    <font>
      <b/>
      <sz val="14"/>
      <name val="Arial"/>
      <family val="2"/>
    </font>
    <font>
      <sz val="12"/>
      <name val="Arial"/>
      <family val="2"/>
    </font>
    <font>
      <b/>
      <sz val="12"/>
      <name val="Arial"/>
      <family val="2"/>
    </font>
    <font>
      <b/>
      <vertAlign val="subscript"/>
      <sz val="12"/>
      <name val="Arial"/>
      <family val="2"/>
    </font>
    <font>
      <sz val="10"/>
      <name val="Arial"/>
      <family val="2"/>
    </font>
    <font>
      <b/>
      <sz val="10"/>
      <name val="Arial"/>
      <family val="2"/>
    </font>
    <font>
      <b/>
      <vertAlign val="subscript"/>
      <sz val="10"/>
      <name val="Arial"/>
      <family val="2"/>
    </font>
    <font>
      <b/>
      <sz val="10"/>
      <name val="Arial"/>
      <family val="2"/>
    </font>
    <font>
      <sz val="8"/>
      <name val="Arial"/>
      <family val="2"/>
    </font>
    <font>
      <sz val="14"/>
      <name val="Arial"/>
      <family val="2"/>
    </font>
    <font>
      <b/>
      <sz val="16"/>
      <name val="Arial"/>
      <family val="2"/>
    </font>
    <font>
      <b/>
      <sz val="11"/>
      <name val="Arial"/>
      <family val="2"/>
    </font>
    <font>
      <b/>
      <sz val="12"/>
      <name val="Symbol"/>
      <family val="1"/>
      <charset val="2"/>
    </font>
    <font>
      <vertAlign val="subscript"/>
      <sz val="12"/>
      <name val="Arial"/>
      <family val="2"/>
    </font>
    <font>
      <sz val="12"/>
      <name val="Symbol"/>
      <family val="1"/>
      <charset val="2"/>
    </font>
    <font>
      <sz val="11"/>
      <color indexed="12"/>
      <name val="Arial"/>
      <family val="2"/>
    </font>
    <font>
      <sz val="12"/>
      <color indexed="52"/>
      <name val="Arial"/>
      <family val="2"/>
    </font>
    <font>
      <sz val="10"/>
      <color indexed="12"/>
      <name val="Arial"/>
      <family val="2"/>
    </font>
    <font>
      <sz val="12"/>
      <color indexed="12"/>
      <name val="Arial"/>
      <family val="2"/>
    </font>
    <font>
      <sz val="13"/>
      <name val="Arial"/>
      <family val="2"/>
    </font>
  </fonts>
  <fills count="9">
    <fill>
      <patternFill patternType="none"/>
    </fill>
    <fill>
      <patternFill patternType="gray125"/>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88">
    <xf numFmtId="0" fontId="0" fillId="0" borderId="0" xfId="0"/>
    <xf numFmtId="0" fontId="3" fillId="0" borderId="1" xfId="0" applyFont="1" applyFill="1" applyBorder="1" applyAlignment="1">
      <alignment horizontal="center"/>
    </xf>
    <xf numFmtId="0" fontId="1" fillId="3" borderId="0" xfId="0" applyFont="1" applyFill="1"/>
    <xf numFmtId="0" fontId="1" fillId="3" borderId="0" xfId="0" applyFont="1" applyFill="1" applyAlignment="1">
      <alignment horizontal="center"/>
    </xf>
    <xf numFmtId="0" fontId="7" fillId="3" borderId="0" xfId="0" applyFont="1" applyFill="1"/>
    <xf numFmtId="0" fontId="1" fillId="3" borderId="0" xfId="0" applyFont="1" applyFill="1" applyBorder="1"/>
    <xf numFmtId="0" fontId="7" fillId="4" borderId="0" xfId="0" applyFont="1" applyFill="1" applyBorder="1" applyAlignment="1">
      <alignment horizontal="left"/>
    </xf>
    <xf numFmtId="0" fontId="7" fillId="4" borderId="0" xfId="0" applyFont="1" applyFill="1" applyAlignment="1">
      <alignment horizontal="center"/>
    </xf>
    <xf numFmtId="0" fontId="7" fillId="4" borderId="0" xfId="0" applyFont="1" applyFill="1"/>
    <xf numFmtId="0" fontId="1" fillId="4" borderId="0" xfId="0" applyFont="1" applyFill="1"/>
    <xf numFmtId="0" fontId="9" fillId="4" borderId="0" xfId="0" applyFont="1" applyFill="1"/>
    <xf numFmtId="0" fontId="1" fillId="4" borderId="0" xfId="0" applyFont="1" applyFill="1" applyBorder="1" applyAlignment="1">
      <alignment horizontal="center"/>
    </xf>
    <xf numFmtId="0" fontId="1" fillId="4" borderId="0" xfId="0" applyFont="1" applyFill="1" applyBorder="1"/>
    <xf numFmtId="0" fontId="1" fillId="4" borderId="0" xfId="0" applyFont="1" applyFill="1" applyAlignment="1">
      <alignment horizontal="center"/>
    </xf>
    <xf numFmtId="0" fontId="6" fillId="4" borderId="0" xfId="0" applyFont="1" applyFill="1"/>
    <xf numFmtId="0" fontId="4" fillId="2" borderId="8" xfId="0" applyFont="1" applyFill="1" applyBorder="1" applyAlignment="1">
      <alignment horizontal="center"/>
    </xf>
    <xf numFmtId="0" fontId="4" fillId="2" borderId="9" xfId="0" applyFont="1" applyFill="1" applyBorder="1"/>
    <xf numFmtId="0" fontId="4" fillId="2" borderId="10" xfId="0" applyFont="1" applyFill="1" applyBorder="1"/>
    <xf numFmtId="0" fontId="4" fillId="2" borderId="10" xfId="0" applyFont="1" applyFill="1" applyBorder="1" applyAlignment="1">
      <alignment horizontal="center"/>
    </xf>
    <xf numFmtId="0" fontId="2" fillId="4" borderId="0" xfId="0" applyFont="1" applyFill="1" applyBorder="1" applyAlignment="1">
      <alignment horizontal="left"/>
    </xf>
    <xf numFmtId="0" fontId="11" fillId="4" borderId="0" xfId="0" applyFont="1" applyFill="1" applyBorder="1" applyAlignment="1">
      <alignment horizontal="left"/>
    </xf>
    <xf numFmtId="0" fontId="7" fillId="2" borderId="4" xfId="0" applyFont="1" applyFill="1" applyBorder="1" applyAlignment="1">
      <alignment horizontal="center"/>
    </xf>
    <xf numFmtId="0" fontId="4" fillId="2" borderId="5" xfId="0" applyFont="1" applyFill="1" applyBorder="1" applyAlignment="1">
      <alignment horizontal="left"/>
    </xf>
    <xf numFmtId="0" fontId="6" fillId="2" borderId="5" xfId="0" applyFont="1" applyFill="1" applyBorder="1" applyAlignment="1">
      <alignment horizontal="center"/>
    </xf>
    <xf numFmtId="0" fontId="2" fillId="4" borderId="0" xfId="0" applyFont="1" applyFill="1" applyBorder="1" applyAlignment="1">
      <alignment horizontal="center"/>
    </xf>
    <xf numFmtId="0" fontId="7" fillId="4" borderId="0" xfId="0" applyFont="1" applyFill="1" applyBorder="1" applyAlignment="1">
      <alignment horizontal="center"/>
    </xf>
    <xf numFmtId="0" fontId="4" fillId="4" borderId="0" xfId="0" applyFont="1" applyFill="1" applyAlignment="1">
      <alignment horizontal="center"/>
    </xf>
    <xf numFmtId="0" fontId="4" fillId="4" borderId="0" xfId="0" applyFont="1" applyFill="1"/>
    <xf numFmtId="0" fontId="4" fillId="4" borderId="0" xfId="0" applyFont="1" applyFill="1" applyAlignment="1">
      <alignment horizontal="left"/>
    </xf>
    <xf numFmtId="0" fontId="4" fillId="4" borderId="0" xfId="0" applyFont="1" applyFill="1" applyBorder="1" applyAlignment="1"/>
    <xf numFmtId="0" fontId="3" fillId="4" borderId="0" xfId="0" applyFont="1" applyFill="1"/>
    <xf numFmtId="0" fontId="14" fillId="4" borderId="0" xfId="0" applyFont="1" applyFill="1" applyAlignment="1">
      <alignment horizontal="center"/>
    </xf>
    <xf numFmtId="0" fontId="3" fillId="4" borderId="0" xfId="0" applyFont="1" applyFill="1" applyAlignment="1">
      <alignment horizontal="center"/>
    </xf>
    <xf numFmtId="0" fontId="3" fillId="4" borderId="0" xfId="0" applyFont="1" applyFill="1" applyAlignment="1">
      <alignment horizontal="left"/>
    </xf>
    <xf numFmtId="0" fontId="16" fillId="4" borderId="0" xfId="0" applyFont="1" applyFill="1" applyAlignment="1">
      <alignment horizontal="left"/>
    </xf>
    <xf numFmtId="0" fontId="17" fillId="2" borderId="4" xfId="0" applyFont="1" applyFill="1" applyBorder="1"/>
    <xf numFmtId="0" fontId="4" fillId="4" borderId="0" xfId="0" applyFont="1" applyFill="1" applyBorder="1" applyAlignment="1">
      <alignment horizontal="left"/>
    </xf>
    <xf numFmtId="0" fontId="3" fillId="2" borderId="9" xfId="0" applyFont="1" applyFill="1" applyBorder="1"/>
    <xf numFmtId="0" fontId="3" fillId="2" borderId="5" xfId="0" applyFont="1" applyFill="1" applyBorder="1"/>
    <xf numFmtId="0" fontId="3" fillId="2" borderId="14" xfId="0" applyFont="1" applyFill="1" applyBorder="1"/>
    <xf numFmtId="0" fontId="3" fillId="2" borderId="12" xfId="0" applyFont="1" applyFill="1" applyBorder="1"/>
    <xf numFmtId="0" fontId="1" fillId="2" borderId="10" xfId="0" applyFont="1" applyFill="1" applyBorder="1"/>
    <xf numFmtId="0" fontId="3" fillId="2" borderId="10" xfId="0" applyFont="1" applyFill="1" applyBorder="1"/>
    <xf numFmtId="0" fontId="3" fillId="2" borderId="13" xfId="0" applyFont="1" applyFill="1" applyBorder="1"/>
    <xf numFmtId="0" fontId="1" fillId="2" borderId="13" xfId="0" applyFont="1" applyFill="1" applyBorder="1"/>
    <xf numFmtId="0" fontId="18" fillId="2" borderId="10" xfId="0" applyFont="1" applyFill="1" applyBorder="1"/>
    <xf numFmtId="0" fontId="1" fillId="0" borderId="10" xfId="0" applyFont="1" applyFill="1" applyBorder="1" applyAlignment="1">
      <alignment horizontal="center"/>
    </xf>
    <xf numFmtId="0" fontId="7" fillId="4" borderId="0" xfId="0" applyFont="1" applyFill="1" applyBorder="1"/>
    <xf numFmtId="0" fontId="6" fillId="4" borderId="0" xfId="0" applyFont="1" applyFill="1" applyBorder="1" applyAlignment="1">
      <alignment horizontal="center"/>
    </xf>
    <xf numFmtId="0" fontId="3" fillId="0" borderId="1" xfId="0" applyFont="1" applyFill="1" applyBorder="1" applyAlignment="1" applyProtection="1">
      <alignment horizontal="center"/>
      <protection locked="0"/>
    </xf>
    <xf numFmtId="2" fontId="3" fillId="0" borderId="1" xfId="0" applyNumberFormat="1" applyFont="1" applyFill="1" applyBorder="1" applyAlignment="1" applyProtection="1">
      <alignment horizontal="center"/>
      <protection locked="0"/>
    </xf>
    <xf numFmtId="0" fontId="3" fillId="0" borderId="12" xfId="0" applyFont="1" applyFill="1" applyBorder="1" applyAlignment="1" applyProtection="1">
      <alignment horizontal="center"/>
      <protection locked="0"/>
    </xf>
    <xf numFmtId="0" fontId="3" fillId="4" borderId="0" xfId="0" applyFont="1" applyFill="1" applyAlignment="1" applyProtection="1">
      <alignment horizontal="center"/>
      <protection locked="0"/>
    </xf>
    <xf numFmtId="2" fontId="3" fillId="7" borderId="1" xfId="0" applyNumberFormat="1" applyFont="1" applyFill="1" applyBorder="1" applyAlignment="1" applyProtection="1">
      <alignment horizontal="center"/>
      <protection hidden="1"/>
    </xf>
    <xf numFmtId="0" fontId="3" fillId="0" borderId="1" xfId="0" applyFont="1" applyFill="1" applyBorder="1" applyAlignment="1" applyProtection="1">
      <alignment horizontal="center"/>
      <protection hidden="1"/>
    </xf>
    <xf numFmtId="1" fontId="3" fillId="0" borderId="1" xfId="0" applyNumberFormat="1" applyFont="1" applyFill="1" applyBorder="1" applyAlignment="1" applyProtection="1">
      <alignment horizontal="center"/>
      <protection hidden="1"/>
    </xf>
    <xf numFmtId="2" fontId="4" fillId="7" borderId="1" xfId="0" applyNumberFormat="1" applyFont="1" applyFill="1" applyBorder="1" applyProtection="1">
      <protection hidden="1"/>
    </xf>
    <xf numFmtId="0" fontId="11" fillId="4" borderId="0" xfId="0" applyFont="1" applyFill="1" applyBorder="1" applyAlignment="1" applyProtection="1">
      <alignment horizontal="center"/>
      <protection hidden="1"/>
    </xf>
    <xf numFmtId="0" fontId="2" fillId="6" borderId="0" xfId="0" applyFont="1" applyFill="1" applyBorder="1" applyAlignment="1" applyProtection="1">
      <alignment horizontal="left"/>
      <protection hidden="1"/>
    </xf>
    <xf numFmtId="0" fontId="3" fillId="2" borderId="0" xfId="0" applyFont="1" applyFill="1" applyAlignment="1" applyProtection="1">
      <alignment horizontal="left"/>
      <protection hidden="1"/>
    </xf>
    <xf numFmtId="0" fontId="3" fillId="2" borderId="0" xfId="0" applyFont="1" applyFill="1" applyAlignment="1" applyProtection="1">
      <alignment horizontal="center"/>
      <protection hidden="1"/>
    </xf>
    <xf numFmtId="0" fontId="7" fillId="0" borderId="3" xfId="0" applyFont="1" applyFill="1" applyBorder="1" applyAlignment="1" applyProtection="1">
      <alignment horizontal="center"/>
      <protection hidden="1"/>
    </xf>
    <xf numFmtId="0" fontId="1" fillId="3" borderId="0" xfId="0" applyFont="1" applyFill="1" applyAlignment="1" applyProtection="1">
      <alignment horizontal="center"/>
      <protection hidden="1"/>
    </xf>
    <xf numFmtId="0" fontId="4" fillId="3" borderId="0" xfId="0" applyFont="1" applyFill="1" applyAlignment="1" applyProtection="1">
      <alignment horizontal="center"/>
      <protection hidden="1"/>
    </xf>
    <xf numFmtId="0" fontId="7" fillId="4" borderId="0" xfId="0" applyFont="1" applyFill="1" applyBorder="1" applyAlignment="1" applyProtection="1">
      <alignment horizontal="center"/>
      <protection hidden="1"/>
    </xf>
    <xf numFmtId="0" fontId="4" fillId="4" borderId="0" xfId="0" applyFont="1" applyFill="1" applyAlignment="1" applyProtection="1">
      <alignment horizontal="center"/>
      <protection hidden="1"/>
    </xf>
    <xf numFmtId="0" fontId="3" fillId="4" borderId="0" xfId="0" applyFont="1" applyFill="1" applyAlignment="1" applyProtection="1">
      <alignment horizontal="center"/>
      <protection hidden="1"/>
    </xf>
    <xf numFmtId="0" fontId="1" fillId="4" borderId="0" xfId="0" applyFont="1" applyFill="1" applyAlignment="1" applyProtection="1">
      <alignment horizontal="center"/>
      <protection hidden="1"/>
    </xf>
    <xf numFmtId="0" fontId="1" fillId="4" borderId="0" xfId="0" applyFont="1" applyFill="1" applyBorder="1" applyAlignment="1" applyProtection="1">
      <alignment horizontal="center"/>
      <protection hidden="1"/>
    </xf>
    <xf numFmtId="0" fontId="19" fillId="4" borderId="0" xfId="0" applyFont="1" applyFill="1"/>
    <xf numFmtId="0" fontId="20" fillId="4" borderId="0" xfId="0" applyFont="1" applyFill="1" applyBorder="1" applyAlignment="1"/>
    <xf numFmtId="0" fontId="20" fillId="4" borderId="0" xfId="0" applyFont="1" applyFill="1" applyAlignment="1">
      <alignment horizontal="left"/>
    </xf>
    <xf numFmtId="0" fontId="20" fillId="4" borderId="0" xfId="0" applyFont="1" applyFill="1"/>
    <xf numFmtId="0" fontId="2" fillId="4" borderId="2" xfId="0" applyFont="1" applyFill="1" applyBorder="1" applyAlignment="1"/>
    <xf numFmtId="0" fontId="2" fillId="4" borderId="3" xfId="0" applyFont="1" applyFill="1" applyBorder="1" applyAlignment="1"/>
    <xf numFmtId="0" fontId="2" fillId="4" borderId="6" xfId="0" applyFont="1" applyFill="1" applyBorder="1" applyAlignment="1"/>
    <xf numFmtId="0" fontId="2" fillId="4" borderId="7" xfId="0" applyFont="1" applyFill="1" applyBorder="1" applyAlignment="1"/>
    <xf numFmtId="0" fontId="2" fillId="4" borderId="11" xfId="0" applyFont="1" applyFill="1" applyBorder="1" applyAlignment="1"/>
    <xf numFmtId="0" fontId="3" fillId="2" borderId="0" xfId="0" applyFont="1" applyFill="1" applyBorder="1" applyAlignment="1" applyProtection="1">
      <alignment horizontal="center"/>
      <protection hidden="1"/>
    </xf>
    <xf numFmtId="0" fontId="2" fillId="4" borderId="0" xfId="0" applyFont="1" applyFill="1" applyBorder="1" applyAlignment="1">
      <alignment horizontal="left"/>
    </xf>
    <xf numFmtId="0" fontId="3" fillId="2" borderId="0" xfId="0" applyFont="1" applyFill="1" applyProtection="1">
      <protection hidden="1"/>
    </xf>
    <xf numFmtId="0" fontId="4" fillId="2" borderId="0" xfId="0" applyFont="1" applyFill="1" applyAlignment="1" applyProtection="1">
      <alignment horizontal="center"/>
      <protection hidden="1"/>
    </xf>
    <xf numFmtId="0" fontId="4" fillId="2" borderId="0" xfId="0" applyFont="1" applyFill="1" applyProtection="1">
      <protection hidden="1"/>
    </xf>
    <xf numFmtId="0" fontId="3" fillId="2" borderId="0" xfId="0" applyFont="1" applyFill="1" applyAlignment="1" applyProtection="1">
      <protection hidden="1"/>
    </xf>
    <xf numFmtId="0" fontId="3" fillId="2" borderId="1" xfId="0" applyFont="1" applyFill="1" applyBorder="1" applyAlignment="1" applyProtection="1">
      <alignment horizontal="left"/>
      <protection hidden="1"/>
    </xf>
    <xf numFmtId="0" fontId="3" fillId="2" borderId="2" xfId="0" applyFont="1" applyFill="1" applyBorder="1" applyAlignment="1" applyProtection="1">
      <alignment horizontal="left"/>
      <protection hidden="1"/>
    </xf>
    <xf numFmtId="0" fontId="3" fillId="2" borderId="3" xfId="0" applyFont="1" applyFill="1" applyBorder="1" applyProtection="1">
      <protection hidden="1"/>
    </xf>
    <xf numFmtId="0" fontId="3" fillId="2" borderId="15" xfId="0" applyFont="1" applyFill="1" applyBorder="1" applyProtection="1">
      <protection hidden="1"/>
    </xf>
    <xf numFmtId="0" fontId="3" fillId="2" borderId="7" xfId="0" applyFont="1" applyFill="1" applyBorder="1" applyAlignment="1" applyProtection="1">
      <alignment horizontal="left"/>
      <protection hidden="1"/>
    </xf>
    <xf numFmtId="0" fontId="3" fillId="2" borderId="7" xfId="0" applyFont="1" applyFill="1" applyBorder="1" applyProtection="1">
      <protection hidden="1"/>
    </xf>
    <xf numFmtId="0" fontId="3" fillId="2" borderId="14" xfId="0" applyFont="1" applyFill="1" applyBorder="1" applyProtection="1">
      <protection hidden="1"/>
    </xf>
    <xf numFmtId="0" fontId="6" fillId="2" borderId="0" xfId="0" applyFont="1" applyFill="1" applyProtection="1">
      <protection hidden="1"/>
    </xf>
    <xf numFmtId="0" fontId="3" fillId="2" borderId="12" xfId="0" applyFont="1" applyFill="1" applyBorder="1" applyAlignment="1" applyProtection="1">
      <alignment horizontal="center"/>
      <protection hidden="1"/>
    </xf>
    <xf numFmtId="0" fontId="3" fillId="2" borderId="3" xfId="0" applyFont="1" applyFill="1" applyBorder="1" applyAlignment="1" applyProtection="1">
      <alignment horizontal="center"/>
      <protection hidden="1"/>
    </xf>
    <xf numFmtId="0" fontId="3" fillId="2" borderId="13" xfId="0" applyFont="1" applyFill="1" applyBorder="1" applyAlignment="1" applyProtection="1">
      <alignment horizontal="center"/>
      <protection hidden="1"/>
    </xf>
    <xf numFmtId="0" fontId="3" fillId="2" borderId="4" xfId="0" applyFont="1" applyFill="1" applyBorder="1" applyAlignment="1" applyProtection="1">
      <alignment horizontal="left"/>
      <protection hidden="1"/>
    </xf>
    <xf numFmtId="0" fontId="3" fillId="2" borderId="0" xfId="0" applyFont="1" applyFill="1" applyBorder="1" applyProtection="1">
      <protection hidden="1"/>
    </xf>
    <xf numFmtId="0" fontId="3" fillId="2" borderId="9" xfId="0" applyFont="1" applyFill="1" applyBorder="1" applyProtection="1">
      <protection hidden="1"/>
    </xf>
    <xf numFmtId="0" fontId="3" fillId="2" borderId="0" xfId="0" applyFont="1" applyFill="1" applyAlignment="1" applyProtection="1">
      <alignment horizontal="right"/>
      <protection hidden="1"/>
    </xf>
    <xf numFmtId="0" fontId="3" fillId="2" borderId="5" xfId="0" applyFont="1" applyFill="1" applyBorder="1" applyProtection="1">
      <protection hidden="1"/>
    </xf>
    <xf numFmtId="0" fontId="3" fillId="2" borderId="6" xfId="0" applyFont="1" applyFill="1" applyBorder="1" applyAlignment="1" applyProtection="1">
      <alignment horizontal="left"/>
      <protection hidden="1"/>
    </xf>
    <xf numFmtId="0" fontId="3" fillId="2" borderId="7" xfId="0" applyFont="1" applyFill="1" applyBorder="1" applyAlignment="1" applyProtection="1">
      <alignment horizontal="center"/>
      <protection hidden="1"/>
    </xf>
    <xf numFmtId="0" fontId="3" fillId="2" borderId="4" xfId="0" applyFont="1" applyFill="1" applyBorder="1" applyAlignment="1" applyProtection="1">
      <alignment horizontal="center"/>
      <protection hidden="1"/>
    </xf>
    <xf numFmtId="0" fontId="0" fillId="0" borderId="0" xfId="0" applyAlignment="1" applyProtection="1">
      <protection hidden="1"/>
    </xf>
    <xf numFmtId="0" fontId="7" fillId="0" borderId="2" xfId="0" applyFont="1" applyFill="1" applyBorder="1" applyAlignment="1" applyProtection="1">
      <protection hidden="1"/>
    </xf>
    <xf numFmtId="0" fontId="7" fillId="0" borderId="3" xfId="0" applyFont="1" applyFill="1" applyBorder="1" applyAlignment="1" applyProtection="1">
      <protection hidden="1"/>
    </xf>
    <xf numFmtId="0" fontId="1" fillId="3" borderId="0" xfId="0" applyFont="1" applyFill="1" applyProtection="1">
      <protection hidden="1"/>
    </xf>
    <xf numFmtId="0" fontId="4" fillId="3" borderId="0" xfId="0" applyFont="1" applyFill="1" applyProtection="1">
      <protection hidden="1"/>
    </xf>
    <xf numFmtId="2" fontId="3" fillId="0" borderId="1" xfId="0" applyNumberFormat="1" applyFont="1" applyFill="1" applyBorder="1" applyAlignment="1" applyProtection="1">
      <alignment horizontal="center"/>
      <protection hidden="1"/>
    </xf>
    <xf numFmtId="0" fontId="3" fillId="3" borderId="0" xfId="0" applyFont="1" applyFill="1" applyProtection="1">
      <protection hidden="1"/>
    </xf>
    <xf numFmtId="0" fontId="14" fillId="3" borderId="0" xfId="0" applyFont="1" applyFill="1" applyAlignment="1" applyProtection="1">
      <alignment horizontal="center"/>
      <protection hidden="1"/>
    </xf>
    <xf numFmtId="0" fontId="4" fillId="4" borderId="0" xfId="0" applyFont="1" applyFill="1" applyBorder="1" applyAlignment="1" applyProtection="1">
      <alignment horizontal="center"/>
      <protection hidden="1"/>
    </xf>
    <xf numFmtId="0" fontId="3" fillId="4" borderId="0" xfId="0" applyFont="1" applyFill="1" applyProtection="1">
      <protection hidden="1"/>
    </xf>
    <xf numFmtId="0" fontId="3" fillId="5" borderId="8" xfId="0" applyFont="1" applyFill="1" applyBorder="1" applyProtection="1">
      <protection hidden="1"/>
    </xf>
    <xf numFmtId="0" fontId="4" fillId="5" borderId="11" xfId="0" applyFont="1" applyFill="1" applyBorder="1" applyAlignment="1" applyProtection="1">
      <alignment horizontal="center"/>
      <protection hidden="1"/>
    </xf>
    <xf numFmtId="0" fontId="3" fillId="5" borderId="11" xfId="0" applyFont="1" applyFill="1" applyBorder="1" applyProtection="1">
      <protection hidden="1"/>
    </xf>
    <xf numFmtId="0" fontId="3" fillId="5" borderId="9" xfId="0" applyFont="1" applyFill="1" applyBorder="1" applyProtection="1">
      <protection hidden="1"/>
    </xf>
    <xf numFmtId="0" fontId="1" fillId="4" borderId="1" xfId="0" applyFont="1" applyFill="1" applyBorder="1" applyAlignment="1" applyProtection="1">
      <alignment horizontal="center"/>
      <protection hidden="1"/>
    </xf>
    <xf numFmtId="0" fontId="7" fillId="5" borderId="4" xfId="0" applyFont="1" applyFill="1" applyBorder="1" applyAlignment="1" applyProtection="1">
      <alignment horizontal="center"/>
      <protection hidden="1"/>
    </xf>
    <xf numFmtId="0" fontId="1" fillId="0" borderId="1" xfId="0" applyFont="1" applyFill="1" applyBorder="1" applyAlignment="1" applyProtection="1">
      <alignment horizontal="center"/>
      <protection hidden="1"/>
    </xf>
    <xf numFmtId="0" fontId="7" fillId="5" borderId="0" xfId="0" applyFont="1" applyFill="1" applyBorder="1" applyProtection="1">
      <protection hidden="1"/>
    </xf>
    <xf numFmtId="0" fontId="6" fillId="0" borderId="1" xfId="0" applyFont="1" applyFill="1" applyBorder="1" applyAlignment="1" applyProtection="1">
      <alignment horizontal="center"/>
      <protection hidden="1"/>
    </xf>
    <xf numFmtId="0" fontId="7" fillId="5" borderId="0" xfId="0" applyFont="1" applyFill="1" applyBorder="1" applyAlignment="1" applyProtection="1">
      <alignment horizontal="center"/>
      <protection hidden="1"/>
    </xf>
    <xf numFmtId="0" fontId="1" fillId="5" borderId="0" xfId="0" applyFont="1" applyFill="1" applyBorder="1" applyAlignment="1" applyProtection="1">
      <alignment horizontal="center"/>
      <protection hidden="1"/>
    </xf>
    <xf numFmtId="0" fontId="1" fillId="5" borderId="5" xfId="0" applyFont="1" applyFill="1" applyBorder="1" applyProtection="1">
      <protection hidden="1"/>
    </xf>
    <xf numFmtId="0" fontId="7" fillId="5" borderId="6" xfId="0" applyFont="1" applyFill="1" applyBorder="1" applyAlignment="1" applyProtection="1">
      <alignment horizontal="center"/>
      <protection hidden="1"/>
    </xf>
    <xf numFmtId="0" fontId="7" fillId="5" borderId="7" xfId="0" applyFont="1" applyFill="1" applyBorder="1" applyProtection="1">
      <protection hidden="1"/>
    </xf>
    <xf numFmtId="0" fontId="7" fillId="5" borderId="7" xfId="0" applyFont="1" applyFill="1" applyBorder="1" applyAlignment="1" applyProtection="1">
      <alignment horizontal="center"/>
      <protection hidden="1"/>
    </xf>
    <xf numFmtId="0" fontId="1" fillId="5" borderId="7" xfId="0" applyFont="1" applyFill="1" applyBorder="1" applyAlignment="1" applyProtection="1">
      <alignment horizontal="center"/>
      <protection hidden="1"/>
    </xf>
    <xf numFmtId="0" fontId="3" fillId="2" borderId="13" xfId="0" applyFont="1" applyFill="1" applyBorder="1" applyAlignment="1" applyProtection="1">
      <alignment horizontal="center"/>
      <protection locked="0" hidden="1"/>
    </xf>
    <xf numFmtId="0" fontId="4" fillId="8" borderId="1" xfId="0" applyFont="1" applyFill="1" applyBorder="1" applyAlignment="1" applyProtection="1">
      <protection locked="0"/>
    </xf>
    <xf numFmtId="0" fontId="11" fillId="4" borderId="0" xfId="0" applyFont="1" applyFill="1" applyAlignment="1"/>
    <xf numFmtId="0" fontId="21" fillId="4" borderId="0" xfId="0" applyFont="1" applyFill="1" applyBorder="1" applyAlignment="1">
      <alignment horizontal="left"/>
    </xf>
    <xf numFmtId="0" fontId="21" fillId="4" borderId="0" xfId="0" applyFont="1" applyFill="1" applyAlignment="1"/>
    <xf numFmtId="0" fontId="10" fillId="2" borderId="0" xfId="0" applyFont="1" applyFill="1" applyAlignment="1" applyProtection="1">
      <alignment horizontal="left"/>
      <protection hidden="1"/>
    </xf>
    <xf numFmtId="0" fontId="10" fillId="2" borderId="0" xfId="0" applyFont="1" applyFill="1" applyAlignment="1" applyProtection="1">
      <protection hidden="1"/>
    </xf>
    <xf numFmtId="0" fontId="3" fillId="2" borderId="0" xfId="0" applyFont="1" applyFill="1" applyAlignment="1" applyProtection="1">
      <alignment horizontal="center"/>
      <protection locked="0" hidden="1"/>
    </xf>
    <xf numFmtId="0" fontId="13" fillId="4" borderId="0" xfId="0" applyFont="1" applyFill="1" applyBorder="1" applyAlignment="1">
      <alignment vertical="top" wrapText="1"/>
    </xf>
    <xf numFmtId="0" fontId="13" fillId="4" borderId="11" xfId="0" applyFont="1" applyFill="1" applyBorder="1" applyAlignment="1">
      <alignment vertical="top" wrapText="1"/>
    </xf>
    <xf numFmtId="0" fontId="13" fillId="2" borderId="8" xfId="0" applyFont="1" applyFill="1" applyBorder="1" applyAlignment="1" applyProtection="1">
      <alignment horizontal="left" vertical="top" wrapText="1"/>
      <protection hidden="1"/>
    </xf>
    <xf numFmtId="0" fontId="13" fillId="2" borderId="11" xfId="0" applyFont="1" applyFill="1" applyBorder="1" applyAlignment="1" applyProtection="1">
      <alignment horizontal="left" vertical="top" wrapText="1"/>
      <protection hidden="1"/>
    </xf>
    <xf numFmtId="0" fontId="13" fillId="2" borderId="9" xfId="0" applyFont="1" applyFill="1" applyBorder="1" applyAlignment="1" applyProtection="1">
      <alignment horizontal="left" vertical="top" wrapText="1"/>
      <protection hidden="1"/>
    </xf>
    <xf numFmtId="0" fontId="13" fillId="2" borderId="4" xfId="0" applyFont="1" applyFill="1" applyBorder="1" applyAlignment="1" applyProtection="1">
      <alignment horizontal="left" vertical="top" wrapText="1"/>
      <protection hidden="1"/>
    </xf>
    <xf numFmtId="0" fontId="13" fillId="2" borderId="0" xfId="0" applyFont="1" applyFill="1" applyBorder="1" applyAlignment="1" applyProtection="1">
      <alignment horizontal="left" vertical="top" wrapText="1"/>
      <protection hidden="1"/>
    </xf>
    <xf numFmtId="0" fontId="13" fillId="2" borderId="5" xfId="0" applyFont="1" applyFill="1" applyBorder="1" applyAlignment="1" applyProtection="1">
      <alignment horizontal="left" vertical="top" wrapText="1"/>
      <protection hidden="1"/>
    </xf>
    <xf numFmtId="0" fontId="13" fillId="2" borderId="6" xfId="0" applyFont="1" applyFill="1" applyBorder="1" applyAlignment="1" applyProtection="1">
      <alignment horizontal="left" vertical="top" wrapText="1"/>
      <protection hidden="1"/>
    </xf>
    <xf numFmtId="0" fontId="13" fillId="2" borderId="7" xfId="0" applyFont="1" applyFill="1" applyBorder="1" applyAlignment="1" applyProtection="1">
      <alignment horizontal="left" vertical="top" wrapText="1"/>
      <protection hidden="1"/>
    </xf>
    <xf numFmtId="0" fontId="13" fillId="2" borderId="14" xfId="0" applyFont="1" applyFill="1" applyBorder="1" applyAlignment="1" applyProtection="1">
      <alignment horizontal="left" vertical="top" wrapText="1"/>
      <protection hidden="1"/>
    </xf>
    <xf numFmtId="0" fontId="12" fillId="0" borderId="2" xfId="0" applyFont="1" applyFill="1" applyBorder="1" applyAlignment="1"/>
    <xf numFmtId="0" fontId="12" fillId="0" borderId="3" xfId="0" applyFont="1" applyFill="1" applyBorder="1" applyAlignment="1"/>
    <xf numFmtId="0" fontId="2" fillId="0" borderId="2" xfId="0" applyFont="1" applyFill="1" applyBorder="1" applyAlignment="1"/>
    <xf numFmtId="0" fontId="2" fillId="0" borderId="3" xfId="0" applyFont="1" applyFill="1" applyBorder="1" applyAlignment="1"/>
    <xf numFmtId="0" fontId="2" fillId="7" borderId="8" xfId="0" applyFont="1" applyFill="1" applyBorder="1" applyAlignment="1">
      <alignment horizontal="left"/>
    </xf>
    <xf numFmtId="0" fontId="11" fillId="7" borderId="11" xfId="0" applyFont="1" applyFill="1" applyBorder="1" applyAlignment="1">
      <alignment horizontal="left"/>
    </xf>
    <xf numFmtId="0" fontId="11" fillId="7" borderId="9" xfId="0" applyFont="1" applyFill="1" applyBorder="1" applyAlignment="1">
      <alignment horizontal="left"/>
    </xf>
    <xf numFmtId="0" fontId="11" fillId="7" borderId="6" xfId="0" applyFont="1" applyFill="1" applyBorder="1" applyAlignment="1">
      <alignment horizontal="left"/>
    </xf>
    <xf numFmtId="0" fontId="11" fillId="7" borderId="7" xfId="0" applyFont="1" applyFill="1" applyBorder="1" applyAlignment="1">
      <alignment horizontal="left"/>
    </xf>
    <xf numFmtId="0" fontId="11" fillId="7" borderId="14" xfId="0" applyFont="1" applyFill="1" applyBorder="1" applyAlignment="1">
      <alignment horizontal="left"/>
    </xf>
    <xf numFmtId="0" fontId="4" fillId="4" borderId="0" xfId="0" applyFont="1" applyFill="1" applyBorder="1" applyAlignment="1">
      <alignment horizontal="center"/>
    </xf>
    <xf numFmtId="0" fontId="4" fillId="4" borderId="0" xfId="0" applyFont="1" applyFill="1" applyAlignment="1">
      <alignment horizontal="left"/>
    </xf>
    <xf numFmtId="0" fontId="2" fillId="0" borderId="2" xfId="0" applyFont="1" applyFill="1" applyBorder="1" applyAlignment="1" applyProtection="1">
      <alignment horizontal="left"/>
      <protection hidden="1"/>
    </xf>
    <xf numFmtId="0" fontId="2" fillId="0" borderId="3" xfId="0" applyFont="1" applyFill="1" applyBorder="1" applyAlignment="1" applyProtection="1">
      <alignment horizontal="left"/>
      <protection hidden="1"/>
    </xf>
    <xf numFmtId="2" fontId="3" fillId="0" borderId="1" xfId="0" applyNumberFormat="1" applyFont="1" applyFill="1" applyBorder="1" applyAlignment="1" applyProtection="1">
      <alignment horizontal="center"/>
      <protection hidden="1"/>
    </xf>
    <xf numFmtId="0" fontId="6" fillId="4" borderId="11" xfId="0" applyFont="1" applyFill="1" applyBorder="1" applyAlignment="1"/>
    <xf numFmtId="0" fontId="0" fillId="0" borderId="11" xfId="0" applyBorder="1" applyAlignment="1"/>
    <xf numFmtId="0" fontId="0" fillId="0" borderId="0" xfId="0" applyAlignment="1"/>
    <xf numFmtId="0" fontId="2" fillId="4" borderId="0" xfId="0" applyFont="1" applyFill="1" applyBorder="1" applyAlignment="1">
      <alignment horizontal="left"/>
    </xf>
    <xf numFmtId="0" fontId="0" fillId="0" borderId="7" xfId="0" applyBorder="1" applyAlignment="1"/>
    <xf numFmtId="0" fontId="4" fillId="8" borderId="2" xfId="0" applyFont="1" applyFill="1" applyBorder="1" applyAlignment="1" applyProtection="1">
      <protection locked="0"/>
    </xf>
    <xf numFmtId="0" fontId="0" fillId="0" borderId="3" xfId="0" applyBorder="1" applyAlignment="1" applyProtection="1">
      <protection locked="0"/>
    </xf>
    <xf numFmtId="0" fontId="0" fillId="0" borderId="15" xfId="0" applyBorder="1" applyAlignment="1" applyProtection="1">
      <protection locked="0"/>
    </xf>
    <xf numFmtId="0" fontId="4" fillId="8" borderId="2" xfId="0" applyFont="1" applyFill="1" applyBorder="1" applyAlignment="1" applyProtection="1">
      <protection hidden="1"/>
    </xf>
    <xf numFmtId="0" fontId="0" fillId="0" borderId="3" xfId="0" applyBorder="1" applyAlignment="1" applyProtection="1">
      <protection hidden="1"/>
    </xf>
    <xf numFmtId="0" fontId="0" fillId="0" borderId="15" xfId="0" applyBorder="1" applyAlignment="1" applyProtection="1">
      <protection hidden="1"/>
    </xf>
    <xf numFmtId="0" fontId="6" fillId="2" borderId="7" xfId="0" applyFont="1" applyFill="1" applyBorder="1" applyAlignment="1" applyProtection="1">
      <protection hidden="1"/>
    </xf>
    <xf numFmtId="0" fontId="0" fillId="0" borderId="7" xfId="0" applyBorder="1" applyAlignment="1" applyProtection="1">
      <protection hidden="1"/>
    </xf>
    <xf numFmtId="0" fontId="0" fillId="0" borderId="0" xfId="0" applyAlignment="1" applyProtection="1">
      <protection hidden="1"/>
    </xf>
    <xf numFmtId="0" fontId="4" fillId="2" borderId="11" xfId="0" applyFont="1" applyFill="1" applyBorder="1" applyAlignment="1" applyProtection="1">
      <protection hidden="1"/>
    </xf>
    <xf numFmtId="0" fontId="0" fillId="0" borderId="11" xfId="0" applyBorder="1" applyAlignment="1" applyProtection="1">
      <protection hidden="1"/>
    </xf>
    <xf numFmtId="0" fontId="3" fillId="2" borderId="4" xfId="0" applyFont="1" applyFill="1" applyBorder="1" applyAlignment="1" applyProtection="1">
      <alignment horizontal="center"/>
      <protection hidden="1"/>
    </xf>
    <xf numFmtId="0" fontId="2" fillId="0" borderId="2" xfId="0" applyFont="1" applyFill="1" applyBorder="1" applyAlignment="1">
      <alignment horizontal="left"/>
    </xf>
    <xf numFmtId="0" fontId="2" fillId="0" borderId="3" xfId="0" applyFont="1" applyFill="1" applyBorder="1" applyAlignment="1">
      <alignment horizontal="left"/>
    </xf>
    <xf numFmtId="0" fontId="2" fillId="4" borderId="4" xfId="0" applyFont="1" applyFill="1" applyBorder="1" applyAlignment="1"/>
    <xf numFmtId="0" fontId="0" fillId="0" borderId="0" xfId="0" applyBorder="1" applyAlignment="1"/>
    <xf numFmtId="0" fontId="0" fillId="0" borderId="2" xfId="0" applyBorder="1" applyAlignment="1" applyProtection="1">
      <protection locked="0"/>
    </xf>
    <xf numFmtId="0" fontId="4" fillId="8" borderId="2" xfId="0" applyFont="1" applyFill="1" applyBorder="1" applyAlignment="1" applyProtection="1">
      <alignment horizontal="center"/>
      <protection locked="0"/>
    </xf>
    <xf numFmtId="0" fontId="4" fillId="8" borderId="3" xfId="0" applyFont="1" applyFill="1" applyBorder="1" applyAlignment="1" applyProtection="1">
      <alignment horizontal="center"/>
      <protection locked="0"/>
    </xf>
    <xf numFmtId="0" fontId="4" fillId="8" borderId="15" xfId="0" applyFont="1" applyFill="1" applyBorder="1" applyAlignment="1" applyProtection="1">
      <alignment horizontal="center"/>
      <protection locked="0"/>
    </xf>
  </cellXfs>
  <cellStyles count="1">
    <cellStyle name="Standaard" xfId="0" builtinId="0"/>
  </cellStyles>
  <dxfs count="20">
    <dxf>
      <fill>
        <patternFill>
          <bgColor rgb="FFFF0000"/>
        </patternFill>
      </fill>
    </dxf>
    <dxf>
      <fill>
        <patternFill>
          <bgColor rgb="FFFF0000"/>
        </patternFill>
      </fill>
      <border>
        <left style="thin">
          <color indexed="64"/>
        </left>
        <right style="thin">
          <color indexed="64"/>
        </right>
        <top style="thin">
          <color indexed="64"/>
        </top>
        <bottom style="thin">
          <color indexed="64"/>
        </bottom>
      </border>
    </dxf>
    <dxf>
      <fill>
        <patternFill>
          <bgColor rgb="FFFF0000"/>
        </patternFill>
      </fill>
      <border>
        <left style="thin">
          <color indexed="64"/>
        </left>
        <right style="thin">
          <color indexed="64"/>
        </right>
        <top style="thin">
          <color indexed="64"/>
        </top>
        <bottom style="thin">
          <color indexed="64"/>
        </bottom>
      </border>
    </dxf>
    <dxf>
      <fill>
        <patternFill>
          <bgColor indexed="10"/>
        </patternFill>
      </fill>
    </dxf>
    <dxf>
      <fill>
        <patternFill>
          <bgColor indexed="11"/>
        </patternFill>
      </fill>
    </dxf>
    <dxf>
      <fill>
        <patternFill patternType="none">
          <bgColor indexed="65"/>
        </patternFill>
      </fill>
    </dxf>
    <dxf>
      <font>
        <b val="0"/>
        <i val="0"/>
      </font>
      <fill>
        <patternFill patternType="none">
          <bgColor indexed="65"/>
        </patternFill>
      </fill>
      <border>
        <left style="thin">
          <color indexed="64"/>
        </left>
        <right style="thin">
          <color indexed="64"/>
        </right>
        <top style="thin">
          <color indexed="64"/>
        </top>
        <bottom style="thin">
          <color indexed="64"/>
        </bottom>
      </border>
    </dxf>
    <dxf>
      <fill>
        <patternFill>
          <bgColor indexed="43"/>
        </patternFill>
      </fill>
      <border>
        <left/>
        <right/>
        <top/>
        <bottom/>
      </border>
    </dxf>
    <dxf>
      <font>
        <b val="0"/>
        <i val="0"/>
      </font>
      <fill>
        <patternFill patternType="none">
          <bgColor indexed="65"/>
        </patternFill>
      </fill>
      <border>
        <left style="thin">
          <color indexed="64"/>
        </left>
        <right style="thin">
          <color indexed="64"/>
        </right>
        <top style="thin">
          <color indexed="64"/>
        </top>
        <bottom style="thin">
          <color indexed="64"/>
        </bottom>
      </border>
    </dxf>
    <dxf>
      <fill>
        <patternFill>
          <bgColor rgb="FFFFFF99"/>
        </patternFill>
      </fill>
      <border>
        <left/>
        <right/>
        <top/>
        <bottom/>
      </border>
    </dxf>
    <dxf>
      <font>
        <b val="0"/>
        <i val="0"/>
      </font>
      <fill>
        <patternFill patternType="none">
          <bgColor indexed="65"/>
        </patternFill>
      </fill>
      <border>
        <left style="thin">
          <color indexed="64"/>
        </left>
        <right style="thin">
          <color indexed="64"/>
        </right>
        <top style="thin">
          <color indexed="64"/>
        </top>
        <bottom style="thin">
          <color indexed="64"/>
        </bottom>
      </border>
    </dxf>
    <dxf>
      <fill>
        <patternFill>
          <bgColor rgb="FFFFFF99"/>
        </patternFill>
      </fill>
      <border>
        <left/>
        <right/>
        <top style="thin">
          <color indexed="64"/>
        </top>
        <bottom/>
      </border>
    </dxf>
    <dxf>
      <font>
        <b val="0"/>
        <i val="0"/>
      </font>
      <fill>
        <patternFill patternType="none">
          <bgColor indexed="65"/>
        </patternFill>
      </fill>
      <border>
        <left style="thin">
          <color indexed="64"/>
        </left>
        <right style="thin">
          <color indexed="64"/>
        </right>
        <top style="thin">
          <color indexed="64"/>
        </top>
        <bottom style="thin">
          <color indexed="64"/>
        </bottom>
      </border>
    </dxf>
    <dxf>
      <fill>
        <patternFill>
          <bgColor rgb="FFFFFF99"/>
        </patternFill>
      </fill>
      <border>
        <left/>
        <right/>
        <top/>
        <bottom/>
      </border>
    </dxf>
    <dxf>
      <font>
        <b val="0"/>
        <i val="0"/>
      </font>
      <fill>
        <patternFill patternType="none">
          <bgColor indexed="65"/>
        </patternFill>
      </fill>
      <border>
        <left style="thin">
          <color indexed="64"/>
        </left>
        <right style="thin">
          <color indexed="64"/>
        </right>
        <top style="thin">
          <color indexed="64"/>
        </top>
        <bottom style="thin">
          <color indexed="64"/>
        </bottom>
      </border>
    </dxf>
    <dxf>
      <fill>
        <patternFill>
          <bgColor rgb="FFFFFF99"/>
        </patternFill>
      </fill>
      <border>
        <left/>
        <right/>
        <top style="thin">
          <color indexed="64"/>
        </top>
        <bottom/>
      </border>
    </dxf>
    <dxf>
      <font>
        <b val="0"/>
        <i val="0"/>
      </font>
      <fill>
        <patternFill patternType="none">
          <bgColor indexed="65"/>
        </patternFill>
      </fill>
      <border>
        <left style="thin">
          <color indexed="64"/>
        </left>
        <right style="thin">
          <color indexed="64"/>
        </right>
        <top style="thin">
          <color indexed="64"/>
        </top>
        <bottom style="thin">
          <color indexed="64"/>
        </bottom>
      </border>
    </dxf>
    <dxf>
      <fill>
        <patternFill>
          <bgColor rgb="FFFFFF99"/>
        </patternFill>
      </fill>
      <border>
        <left/>
        <right/>
        <top/>
        <bottom/>
      </border>
    </dxf>
    <dxf>
      <fill>
        <patternFill>
          <bgColor indexed="11"/>
        </patternFill>
      </fill>
    </dxf>
    <dxf>
      <fill>
        <patternFill>
          <bgColor indexed="10"/>
        </patternFill>
      </fill>
    </dxf>
  </dxfs>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2" dropStyle="combo" dx="16" fmlaLink="$I$29" fmlaRange="$H$25:$H$26" noThreeD="1" sel="1" val="0"/>
</file>

<file path=xl/ctrlProps/ctrlProp2.xml><?xml version="1.0" encoding="utf-8"?>
<formControlPr xmlns="http://schemas.microsoft.com/office/spreadsheetml/2009/9/main" objectType="Drop" dropLines="2" dropStyle="combo" dx="16" fmlaLink="$G$27" fmlaRange="$G$25:$G$26" noThreeD="1"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57150</xdr:colOff>
          <xdr:row>19</xdr:row>
          <xdr:rowOff>28575</xdr:rowOff>
        </xdr:from>
        <xdr:to>
          <xdr:col>8</xdr:col>
          <xdr:colOff>828675</xdr:colOff>
          <xdr:row>20</xdr:row>
          <xdr:rowOff>123825</xdr:rowOff>
        </xdr:to>
        <xdr:sp macro="" textlink="">
          <xdr:nvSpPr>
            <xdr:cNvPr id="1045" name="Drop Dow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19</xdr:row>
          <xdr:rowOff>19050</xdr:rowOff>
        </xdr:from>
        <xdr:to>
          <xdr:col>0</xdr:col>
          <xdr:colOff>1828800</xdr:colOff>
          <xdr:row>20</xdr:row>
          <xdr:rowOff>114300</xdr:rowOff>
        </xdr:to>
        <xdr:sp macro="" textlink="">
          <xdr:nvSpPr>
            <xdr:cNvPr id="1048" name="Drop Dow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IV150"/>
  <sheetViews>
    <sheetView tabSelected="1" zoomScale="85" zoomScaleNormal="85" workbookViewId="0">
      <selection activeCell="K49" sqref="K49"/>
    </sheetView>
  </sheetViews>
  <sheetFormatPr defaultColWidth="9.140625" defaultRowHeight="12.75" x14ac:dyDescent="0.2"/>
  <cols>
    <col min="1" max="1" width="29.5703125" style="9" customWidth="1"/>
    <col min="2" max="2" width="12.85546875" style="9" customWidth="1"/>
    <col min="3" max="3" width="4.28515625" style="9" customWidth="1"/>
    <col min="4" max="4" width="8.42578125" style="9" bestFit="1" customWidth="1"/>
    <col min="5" max="5" width="12.85546875" style="9" customWidth="1"/>
    <col min="6" max="6" width="4.140625" style="9" customWidth="1"/>
    <col min="7" max="7" width="16.140625" style="67" customWidth="1"/>
    <col min="8" max="8" width="10" style="13" customWidth="1"/>
    <col min="9" max="9" width="12.7109375" style="13" customWidth="1"/>
    <col min="10" max="10" width="19.7109375" style="13" hidden="1" customWidth="1"/>
    <col min="11" max="11" width="12.140625" style="13" customWidth="1"/>
    <col min="12" max="12" width="12.28515625" style="13" customWidth="1"/>
    <col min="13" max="13" width="12.28515625" style="9" hidden="1" customWidth="1"/>
    <col min="14" max="14" width="10" style="9" hidden="1" customWidth="1"/>
    <col min="15" max="15" width="0.85546875" style="9" hidden="1" customWidth="1"/>
    <col min="16" max="16" width="8.140625" style="9" hidden="1" customWidth="1"/>
    <col min="17" max="17" width="12.28515625" style="9" hidden="1" customWidth="1"/>
    <col min="18" max="18" width="4" style="9" hidden="1" customWidth="1"/>
    <col min="19" max="19" width="10.140625" style="9" hidden="1" customWidth="1"/>
    <col min="20" max="20" width="12.5703125" style="9" hidden="1" customWidth="1"/>
    <col min="21" max="21" width="11.85546875" style="9" hidden="1" customWidth="1"/>
    <col min="22" max="22" width="10.7109375" style="9" hidden="1" customWidth="1"/>
    <col min="23" max="23" width="0.85546875" style="9" hidden="1" customWidth="1"/>
    <col min="24" max="24" width="3.140625" style="9" customWidth="1"/>
    <col min="25" max="25" width="10.5703125" style="9" customWidth="1"/>
    <col min="26" max="26" width="76.7109375" style="9" bestFit="1" customWidth="1"/>
    <col min="27" max="16384" width="9.140625" style="9"/>
  </cols>
  <sheetData>
    <row r="1" spans="1:12" s="149" customFormat="1" ht="21" customHeight="1" x14ac:dyDescent="0.3">
      <c r="A1" s="148" t="s">
        <v>269</v>
      </c>
    </row>
    <row r="2" spans="1:12" s="74" customFormat="1" ht="8.25" customHeight="1" x14ac:dyDescent="0.25">
      <c r="A2" s="73"/>
    </row>
    <row r="3" spans="1:12" s="151" customFormat="1" ht="18.75" customHeight="1" x14ac:dyDescent="0.25">
      <c r="A3" s="150" t="s">
        <v>289</v>
      </c>
    </row>
    <row r="4" spans="1:12" s="77" customFormat="1" ht="8.25" customHeight="1" x14ac:dyDescent="0.25"/>
    <row r="5" spans="1:12" s="29" customFormat="1" ht="16.5" customHeight="1" x14ac:dyDescent="0.25">
      <c r="A5" s="29" t="s">
        <v>295</v>
      </c>
      <c r="G5" s="184"/>
      <c r="H5" s="169"/>
      <c r="I5" s="169"/>
      <c r="J5" s="169"/>
      <c r="K5" s="169"/>
      <c r="L5" s="170"/>
    </row>
    <row r="6" spans="1:12" s="29" customFormat="1" ht="16.5" customHeight="1" x14ac:dyDescent="0.25">
      <c r="A6" s="29" t="s">
        <v>290</v>
      </c>
      <c r="E6" s="168"/>
      <c r="F6" s="169"/>
      <c r="G6" s="169"/>
      <c r="H6" s="169"/>
      <c r="I6" s="169"/>
      <c r="J6" s="169"/>
      <c r="K6" s="169"/>
      <c r="L6" s="170"/>
    </row>
    <row r="7" spans="1:12" s="29" customFormat="1" ht="15.75" customHeight="1" x14ac:dyDescent="0.25">
      <c r="A7" s="29" t="s">
        <v>294</v>
      </c>
    </row>
    <row r="8" spans="1:12" s="29" customFormat="1" ht="15.75" customHeight="1" x14ac:dyDescent="0.25">
      <c r="A8" s="29" t="s">
        <v>292</v>
      </c>
      <c r="E8" s="168"/>
      <c r="F8" s="169"/>
      <c r="G8" s="169"/>
      <c r="H8" s="169"/>
      <c r="I8" s="170"/>
      <c r="L8" s="130"/>
    </row>
    <row r="9" spans="1:12" s="29" customFormat="1" ht="15.75" customHeight="1" x14ac:dyDescent="0.25">
      <c r="A9" s="29" t="s">
        <v>293</v>
      </c>
      <c r="E9" s="130"/>
      <c r="H9" s="168"/>
      <c r="I9" s="169"/>
      <c r="J9" s="169"/>
      <c r="K9" s="169"/>
      <c r="L9" s="170"/>
    </row>
    <row r="10" spans="1:12" s="29" customFormat="1" ht="16.5" customHeight="1" x14ac:dyDescent="0.25">
      <c r="A10" s="29" t="s">
        <v>296</v>
      </c>
      <c r="E10" s="168"/>
      <c r="F10" s="169"/>
      <c r="G10" s="169"/>
      <c r="H10" s="169"/>
      <c r="I10" s="169"/>
      <c r="J10" s="169"/>
      <c r="K10" s="169"/>
      <c r="L10" s="170"/>
    </row>
    <row r="11" spans="1:12" s="29" customFormat="1" ht="15.75" customHeight="1" x14ac:dyDescent="0.25">
      <c r="A11" s="29" t="s">
        <v>291</v>
      </c>
      <c r="E11" s="185"/>
      <c r="F11" s="186"/>
      <c r="G11" s="187"/>
    </row>
    <row r="12" spans="1:12" s="183" customFormat="1" ht="8.25" customHeight="1" x14ac:dyDescent="0.25">
      <c r="A12" s="182"/>
    </row>
    <row r="13" spans="1:12" s="29" customFormat="1" ht="15.75" customHeight="1" x14ac:dyDescent="0.25">
      <c r="A13" s="29" t="s">
        <v>297</v>
      </c>
    </row>
    <row r="14" spans="1:12" s="29" customFormat="1" ht="15.75" customHeight="1" x14ac:dyDescent="0.25">
      <c r="A14" s="29" t="s">
        <v>292</v>
      </c>
      <c r="E14" s="168"/>
      <c r="F14" s="169"/>
      <c r="G14" s="169"/>
      <c r="H14" s="169"/>
      <c r="I14" s="170"/>
      <c r="L14" s="130"/>
    </row>
    <row r="15" spans="1:12" s="29" customFormat="1" ht="15.75" customHeight="1" x14ac:dyDescent="0.25">
      <c r="A15" s="29" t="s">
        <v>293</v>
      </c>
      <c r="E15" s="130"/>
      <c r="H15" s="168"/>
      <c r="I15" s="169"/>
      <c r="J15" s="169"/>
      <c r="K15" s="169"/>
      <c r="L15" s="170"/>
    </row>
    <row r="16" spans="1:12" s="76" customFormat="1" ht="8.25" customHeight="1" x14ac:dyDescent="0.25">
      <c r="A16" s="75"/>
    </row>
    <row r="17" spans="1:26" s="151" customFormat="1" ht="18.75" customHeight="1" x14ac:dyDescent="0.25">
      <c r="A17" s="150" t="s">
        <v>218</v>
      </c>
    </row>
    <row r="18" spans="1:26" s="165" customFormat="1" ht="6.75" customHeight="1" x14ac:dyDescent="0.2">
      <c r="A18" s="163"/>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row>
    <row r="19" spans="1:26" s="19" customFormat="1" ht="18" x14ac:dyDescent="0.25">
      <c r="A19" s="133" t="s">
        <v>305</v>
      </c>
      <c r="B19" s="131"/>
      <c r="C19" s="131"/>
      <c r="D19" s="131"/>
      <c r="F19" s="20"/>
      <c r="G19" s="57"/>
      <c r="H19" s="132" t="s">
        <v>301</v>
      </c>
      <c r="I19" s="24"/>
      <c r="J19" s="24"/>
      <c r="K19" s="24"/>
      <c r="L19" s="24"/>
      <c r="M19" s="79"/>
      <c r="N19" s="79"/>
      <c r="O19" s="79"/>
      <c r="P19" s="79"/>
      <c r="Q19" s="79"/>
      <c r="R19" s="79"/>
      <c r="S19" s="79"/>
      <c r="T19" s="79"/>
      <c r="U19" s="79"/>
      <c r="V19" s="79"/>
      <c r="W19" s="79"/>
    </row>
    <row r="20" spans="1:26" s="165" customFormat="1" x14ac:dyDescent="0.2">
      <c r="A20" s="166"/>
    </row>
    <row r="21" spans="1:26" s="165" customFormat="1" ht="12.75" customHeight="1" x14ac:dyDescent="0.2">
      <c r="A21" s="167"/>
      <c r="B21" s="167"/>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row>
    <row r="22" spans="1:26" s="160" customFormat="1" ht="18" hidden="1" x14ac:dyDescent="0.25">
      <c r="A22" s="160" t="s">
        <v>0</v>
      </c>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row>
    <row r="23" spans="1:26" s="58" customFormat="1" ht="18" hidden="1" x14ac:dyDescent="0.25">
      <c r="G23" s="58" t="s">
        <v>287</v>
      </c>
      <c r="H23" s="58" t="s">
        <v>288</v>
      </c>
    </row>
    <row r="24" spans="1:26" s="80" customFormat="1" ht="4.5" hidden="1" customHeight="1" x14ac:dyDescent="0.2">
      <c r="G24" s="59"/>
      <c r="H24" s="60"/>
      <c r="I24" s="60"/>
      <c r="J24" s="60"/>
      <c r="K24" s="60"/>
      <c r="L24" s="60"/>
    </row>
    <row r="25" spans="1:26" s="80" customFormat="1" ht="18.75" hidden="1" x14ac:dyDescent="0.35">
      <c r="A25" s="81" t="s">
        <v>1</v>
      </c>
      <c r="B25" s="54" t="str">
        <f>IF(ISNUMBER(B49),B49,"")</f>
        <v/>
      </c>
      <c r="C25" s="82" t="s">
        <v>2</v>
      </c>
      <c r="E25" s="82"/>
      <c r="G25" s="134" t="s">
        <v>306</v>
      </c>
      <c r="H25" s="135" t="s">
        <v>302</v>
      </c>
      <c r="K25" s="84" t="s">
        <v>219</v>
      </c>
      <c r="L25" s="85">
        <f>IF(AND(ISNUMBER(Pstr),ISNUMBER(Pinst)),MIN(typeFactor*(1+(2-Pinst/Pstr))*0.0015*Pstr,maxSub),0)</f>
        <v>0</v>
      </c>
      <c r="M25" s="86"/>
      <c r="N25" s="86"/>
      <c r="O25" s="86"/>
      <c r="P25" s="86"/>
      <c r="Q25" s="86"/>
      <c r="R25" s="86"/>
      <c r="S25" s="86"/>
      <c r="T25" s="86"/>
      <c r="U25" s="86"/>
      <c r="V25" s="86"/>
      <c r="W25" s="86"/>
      <c r="X25" s="86"/>
      <c r="Y25" s="86"/>
      <c r="Z25" s="87"/>
    </row>
    <row r="26" spans="1:26" s="80" customFormat="1" ht="18.75" hidden="1" x14ac:dyDescent="0.35">
      <c r="A26" s="81" t="s">
        <v>3</v>
      </c>
      <c r="B26" s="55" t="e">
        <f>(H40+H41+H42)/(B55*B28*M41*M42)</f>
        <v>#DIV/0!</v>
      </c>
      <c r="C26" s="82" t="s">
        <v>2</v>
      </c>
      <c r="G26" s="134" t="s">
        <v>307</v>
      </c>
      <c r="H26" s="135" t="s">
        <v>303</v>
      </c>
      <c r="K26" s="84" t="s">
        <v>220</v>
      </c>
      <c r="L26" s="88" t="str">
        <f>IF(ISNUMBER(B63),IF(B25&gt;B26,"Het geïnstalleerd vermogen is groter dan het toegelaten vermogen, de premie wordt niet toegestaan.","Het geïnstalleerd vermogen is kleiner dan het toegelaten vermogen, de premie wordt toegestaan indien aan alle andere voorwaarden is voldaan.")," ")</f>
        <v xml:space="preserve"> </v>
      </c>
      <c r="M26" s="89"/>
      <c r="N26" s="89"/>
      <c r="O26" s="89"/>
      <c r="P26" s="89"/>
      <c r="Q26" s="89"/>
      <c r="R26" s="89"/>
      <c r="S26" s="89"/>
      <c r="T26" s="89"/>
      <c r="U26" s="89"/>
      <c r="V26" s="89"/>
      <c r="W26" s="89"/>
      <c r="X26" s="89"/>
      <c r="Y26" s="89"/>
      <c r="Z26" s="90"/>
    </row>
    <row r="27" spans="1:26" s="91" customFormat="1" ht="15" hidden="1" x14ac:dyDescent="0.2">
      <c r="A27" s="80"/>
      <c r="B27" s="80"/>
      <c r="C27" s="80"/>
      <c r="D27" s="80"/>
      <c r="E27" s="80"/>
      <c r="F27" s="80"/>
      <c r="G27" s="136">
        <v>2</v>
      </c>
      <c r="H27" s="83"/>
      <c r="I27" s="60"/>
      <c r="J27" s="60"/>
      <c r="K27" s="60"/>
      <c r="L27" s="60"/>
      <c r="M27" s="80"/>
      <c r="N27" s="80"/>
      <c r="O27" s="80"/>
      <c r="P27" s="80"/>
      <c r="Q27" s="80"/>
      <c r="R27" s="80"/>
      <c r="S27" s="80"/>
      <c r="T27" s="80"/>
      <c r="U27" s="80"/>
      <c r="V27" s="80"/>
      <c r="W27" s="80"/>
      <c r="X27" s="80"/>
      <c r="Y27" s="80"/>
    </row>
    <row r="28" spans="1:26" s="91" customFormat="1" ht="18.75" hidden="1" x14ac:dyDescent="0.35">
      <c r="A28" s="81" t="s">
        <v>261</v>
      </c>
      <c r="B28" s="108" t="e">
        <f>MAX(0.5,O41)</f>
        <v>#DIV/0!</v>
      </c>
      <c r="C28" s="80"/>
      <c r="D28" s="80"/>
      <c r="E28" s="80"/>
      <c r="F28" s="80"/>
      <c r="G28" s="78"/>
      <c r="H28" s="83"/>
      <c r="I28" s="92" t="s">
        <v>286</v>
      </c>
      <c r="J28" s="92" t="s">
        <v>285</v>
      </c>
      <c r="K28" s="85" t="s">
        <v>266</v>
      </c>
      <c r="L28" s="93"/>
      <c r="M28" s="86"/>
      <c r="N28" s="87"/>
      <c r="O28" s="80"/>
      <c r="P28" s="80"/>
      <c r="Q28" s="80" t="s">
        <v>298</v>
      </c>
      <c r="R28" s="80"/>
      <c r="S28" s="80"/>
      <c r="T28" s="80" t="s">
        <v>304</v>
      </c>
      <c r="U28" s="80"/>
      <c r="V28" s="80"/>
      <c r="W28" s="80"/>
      <c r="X28" s="80"/>
      <c r="Y28" s="80"/>
    </row>
    <row r="29" spans="1:26" s="91" customFormat="1" ht="18.75" hidden="1" x14ac:dyDescent="0.35">
      <c r="A29" s="81" t="s">
        <v>262</v>
      </c>
      <c r="B29" s="108" t="e">
        <f>(H40+H41+H42)/(B55*M40)</f>
        <v>#DIV/0!</v>
      </c>
      <c r="C29" s="80"/>
      <c r="D29" s="80"/>
      <c r="E29" s="80"/>
      <c r="F29" s="80"/>
      <c r="G29" s="78"/>
      <c r="I29" s="129">
        <v>1</v>
      </c>
      <c r="J29" s="94">
        <f>IF(I29=1,1.5,IF(I29=2,1.875,IF(I29=3,2.25,2.625)))</f>
        <v>1.5</v>
      </c>
      <c r="K29" s="95"/>
      <c r="L29" s="78"/>
      <c r="M29" s="96"/>
      <c r="N29" s="97"/>
      <c r="O29" s="80"/>
      <c r="P29" s="80"/>
      <c r="Q29" s="59">
        <f>IF(I29=1,1,2)</f>
        <v>1</v>
      </c>
      <c r="R29" s="98" t="s">
        <v>216</v>
      </c>
      <c r="S29" s="80">
        <f>IF(typeProject=1,15000,20000)</f>
        <v>15000</v>
      </c>
      <c r="T29" s="80">
        <f>IF(typeProject=1,100,150)</f>
        <v>100</v>
      </c>
      <c r="U29" s="80"/>
      <c r="V29" s="80"/>
      <c r="W29" s="80"/>
      <c r="X29" s="80"/>
      <c r="Y29" s="80"/>
    </row>
    <row r="30" spans="1:26" s="91" customFormat="1" ht="4.5" hidden="1" customHeight="1" x14ac:dyDescent="0.2">
      <c r="A30" s="80"/>
      <c r="B30" s="80"/>
      <c r="C30" s="80"/>
      <c r="D30" s="80"/>
      <c r="E30" s="80"/>
      <c r="F30" s="80"/>
      <c r="G30" s="60"/>
      <c r="H30" s="60"/>
      <c r="I30" s="60"/>
      <c r="J30" s="60"/>
      <c r="K30" s="102"/>
      <c r="L30" s="78"/>
      <c r="M30" s="96"/>
      <c r="N30" s="99"/>
      <c r="O30" s="80"/>
      <c r="P30" s="80"/>
      <c r="Q30" s="80"/>
      <c r="R30" s="80"/>
      <c r="S30" s="80"/>
      <c r="T30" s="80"/>
      <c r="U30" s="80"/>
      <c r="V30" s="80"/>
      <c r="W30" s="80"/>
      <c r="X30" s="80"/>
      <c r="Y30" s="80"/>
    </row>
    <row r="31" spans="1:26" s="91" customFormat="1" ht="18.75" hidden="1" x14ac:dyDescent="0.35">
      <c r="A31" s="82" t="s">
        <v>263</v>
      </c>
      <c r="B31" s="108" t="e">
        <f>B26*100/SUM(H40:H42)</f>
        <v>#DIV/0!</v>
      </c>
      <c r="C31" s="82" t="s">
        <v>4</v>
      </c>
      <c r="D31" s="80"/>
      <c r="E31" s="80"/>
      <c r="F31" s="80"/>
      <c r="G31" s="60"/>
      <c r="H31" s="60"/>
      <c r="I31" s="60"/>
      <c r="J31" s="60"/>
      <c r="K31" s="100" t="s">
        <v>267</v>
      </c>
      <c r="L31" s="101" t="e">
        <f>2.5*(2*PstrCalc-PinstCalc)*B46/1000</f>
        <v>#DIV/0!</v>
      </c>
      <c r="M31" s="89" t="s">
        <v>284</v>
      </c>
      <c r="N31" s="90"/>
      <c r="O31" s="80"/>
      <c r="P31" s="80"/>
      <c r="Q31" s="80"/>
      <c r="R31" s="80"/>
      <c r="S31" s="80"/>
      <c r="T31" s="80"/>
      <c r="U31" s="80"/>
      <c r="V31" s="80"/>
      <c r="W31" s="80"/>
      <c r="X31" s="80"/>
      <c r="Y31" s="80"/>
    </row>
    <row r="32" spans="1:26" s="91" customFormat="1" ht="18.75" hidden="1" x14ac:dyDescent="0.35">
      <c r="A32" s="82" t="s">
        <v>264</v>
      </c>
      <c r="B32" s="108" t="e">
        <f>B25*100/SUM(H40:H42)</f>
        <v>#VALUE!</v>
      </c>
      <c r="C32" s="82" t="s">
        <v>4</v>
      </c>
      <c r="D32" s="80"/>
      <c r="E32" s="80"/>
      <c r="F32" s="80"/>
      <c r="G32" s="60"/>
      <c r="H32" s="60"/>
      <c r="I32" s="60"/>
      <c r="J32" s="60"/>
      <c r="K32" s="60"/>
      <c r="L32" s="60"/>
      <c r="M32" s="80"/>
      <c r="N32" s="80"/>
      <c r="O32" s="80"/>
      <c r="P32" s="80"/>
      <c r="Q32" s="80"/>
      <c r="R32" s="80"/>
      <c r="S32" s="80"/>
      <c r="T32" s="80"/>
      <c r="U32" s="80"/>
      <c r="V32" s="80"/>
      <c r="W32" s="80"/>
      <c r="X32" s="80"/>
      <c r="Y32" s="80"/>
    </row>
    <row r="33" spans="1:256" s="91" customFormat="1" ht="5.25" hidden="1" customHeight="1" x14ac:dyDescent="0.25">
      <c r="A33" s="82"/>
      <c r="B33" s="80"/>
      <c r="C33" s="82"/>
      <c r="D33" s="80"/>
      <c r="E33" s="80"/>
      <c r="F33" s="80"/>
      <c r="G33" s="60"/>
      <c r="H33" s="60"/>
      <c r="I33" s="60"/>
      <c r="J33" s="60"/>
      <c r="K33" s="60"/>
      <c r="L33" s="60"/>
      <c r="M33" s="80"/>
      <c r="N33" s="80"/>
      <c r="O33" s="80"/>
      <c r="P33" s="80"/>
      <c r="Q33" s="80"/>
      <c r="R33" s="80"/>
      <c r="S33" s="80"/>
      <c r="T33" s="80"/>
      <c r="U33" s="80"/>
      <c r="V33" s="80"/>
      <c r="W33" s="80"/>
      <c r="X33" s="80"/>
      <c r="Y33" s="80"/>
    </row>
    <row r="34" spans="1:256" s="160" customFormat="1" ht="18" hidden="1" x14ac:dyDescent="0.25">
      <c r="A34" s="160" t="s">
        <v>268</v>
      </c>
      <c r="B34" s="161"/>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row>
    <row r="35" spans="1:256" s="176" customFormat="1" ht="6" hidden="1" customHeight="1" x14ac:dyDescent="0.25">
      <c r="A35" s="177"/>
      <c r="B35" s="178"/>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row>
    <row r="36" spans="1:256" s="103" customFormat="1" ht="15.75" hidden="1" x14ac:dyDescent="0.25">
      <c r="A36" s="171" t="s">
        <v>266</v>
      </c>
      <c r="B36" s="172"/>
      <c r="C36" s="172"/>
      <c r="D36" s="173"/>
      <c r="E36" s="56" t="str">
        <f>IFERROR(L31,"")</f>
        <v/>
      </c>
      <c r="F36" s="179"/>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6"/>
      <c r="BQ36" s="176"/>
      <c r="BR36" s="176"/>
      <c r="BS36" s="176"/>
      <c r="BT36" s="176"/>
      <c r="BU36" s="176"/>
      <c r="BV36" s="176"/>
      <c r="BW36" s="176"/>
      <c r="BX36" s="176"/>
      <c r="BY36" s="176"/>
      <c r="BZ36" s="176"/>
      <c r="CA36" s="176"/>
      <c r="CB36" s="176"/>
      <c r="CC36" s="176"/>
      <c r="CD36" s="176"/>
      <c r="CE36" s="176"/>
      <c r="CF36" s="176"/>
      <c r="CG36" s="176"/>
      <c r="CH36" s="176"/>
      <c r="CI36" s="176"/>
      <c r="CJ36" s="176"/>
      <c r="CK36" s="176"/>
      <c r="CL36" s="176"/>
      <c r="CM36" s="176"/>
      <c r="CN36" s="176"/>
      <c r="CO36" s="176"/>
      <c r="CP36" s="176"/>
      <c r="CQ36" s="176"/>
      <c r="CR36" s="176"/>
      <c r="CS36" s="176"/>
      <c r="CT36" s="176"/>
      <c r="CU36" s="176"/>
      <c r="CV36" s="176"/>
      <c r="CW36" s="176"/>
      <c r="CX36" s="176"/>
      <c r="CY36" s="176"/>
      <c r="CZ36" s="176"/>
      <c r="DA36" s="176"/>
      <c r="DB36" s="176"/>
      <c r="DC36" s="176"/>
      <c r="DD36" s="176"/>
      <c r="DE36" s="176"/>
      <c r="DF36" s="176"/>
      <c r="DG36" s="176"/>
      <c r="DH36" s="176"/>
      <c r="DI36" s="176"/>
      <c r="DJ36" s="176"/>
      <c r="DK36" s="176"/>
      <c r="DL36" s="176"/>
      <c r="DM36" s="176"/>
      <c r="DN36" s="176"/>
      <c r="DO36" s="176"/>
      <c r="DP36" s="176"/>
      <c r="DQ36" s="176"/>
      <c r="DR36" s="176"/>
      <c r="DS36" s="176"/>
      <c r="DT36" s="176"/>
      <c r="DU36" s="176"/>
      <c r="DV36" s="176"/>
      <c r="DW36" s="176"/>
      <c r="DX36" s="176"/>
      <c r="DY36" s="176"/>
      <c r="DZ36" s="176"/>
      <c r="EA36" s="176"/>
      <c r="EB36" s="176"/>
      <c r="EC36" s="176"/>
      <c r="ED36" s="176"/>
      <c r="EE36" s="176"/>
      <c r="EF36" s="176"/>
      <c r="EG36" s="176"/>
      <c r="EH36" s="176"/>
      <c r="EI36" s="176"/>
      <c r="EJ36" s="176"/>
      <c r="EK36" s="176"/>
      <c r="EL36" s="176"/>
      <c r="EM36" s="176"/>
      <c r="EN36" s="176"/>
      <c r="EO36" s="176"/>
      <c r="EP36" s="176"/>
      <c r="EQ36" s="176"/>
      <c r="ER36" s="176"/>
      <c r="ES36" s="176"/>
      <c r="ET36" s="176"/>
      <c r="EU36" s="176"/>
      <c r="EV36" s="176"/>
      <c r="EW36" s="176"/>
      <c r="EX36" s="176"/>
      <c r="EY36" s="176"/>
      <c r="EZ36" s="176"/>
      <c r="FA36" s="176"/>
      <c r="FB36" s="176"/>
      <c r="FC36" s="176"/>
      <c r="FD36" s="176"/>
      <c r="FE36" s="176"/>
      <c r="FF36" s="176"/>
      <c r="FG36" s="176"/>
      <c r="FH36" s="176"/>
      <c r="FI36" s="176"/>
      <c r="FJ36" s="176"/>
      <c r="FK36" s="176"/>
      <c r="FL36" s="176"/>
      <c r="FM36" s="176"/>
      <c r="FN36" s="176"/>
      <c r="FO36" s="176"/>
      <c r="FP36" s="176"/>
      <c r="FQ36" s="176"/>
      <c r="FR36" s="176"/>
      <c r="FS36" s="176"/>
      <c r="FT36" s="176"/>
      <c r="FU36" s="176"/>
      <c r="FV36" s="176"/>
      <c r="FW36" s="176"/>
      <c r="FX36" s="176"/>
      <c r="FY36" s="176"/>
      <c r="FZ36" s="176"/>
      <c r="GA36" s="176"/>
      <c r="GB36" s="176"/>
      <c r="GC36" s="176"/>
      <c r="GD36" s="176"/>
      <c r="GE36" s="176"/>
      <c r="GF36" s="176"/>
      <c r="GG36" s="176"/>
      <c r="GH36" s="176"/>
      <c r="GI36" s="176"/>
      <c r="GJ36" s="176"/>
      <c r="GK36" s="176"/>
      <c r="GL36" s="176"/>
      <c r="GM36" s="176"/>
      <c r="GN36" s="176"/>
      <c r="GO36" s="176"/>
      <c r="GP36" s="176"/>
      <c r="GQ36" s="176"/>
      <c r="GR36" s="176"/>
      <c r="GS36" s="176"/>
      <c r="GT36" s="176"/>
      <c r="GU36" s="176"/>
      <c r="GV36" s="176"/>
      <c r="GW36" s="176"/>
      <c r="GX36" s="176"/>
      <c r="GY36" s="176"/>
      <c r="GZ36" s="176"/>
      <c r="HA36" s="176"/>
      <c r="HB36" s="176"/>
      <c r="HC36" s="176"/>
      <c r="HD36" s="176"/>
      <c r="HE36" s="176"/>
      <c r="HF36" s="176"/>
      <c r="HG36" s="176"/>
      <c r="HH36" s="176"/>
      <c r="HI36" s="176"/>
      <c r="HJ36" s="176"/>
      <c r="HK36" s="176"/>
      <c r="HL36" s="176"/>
      <c r="HM36" s="176"/>
      <c r="HN36" s="176"/>
      <c r="HO36" s="176"/>
      <c r="HP36" s="176"/>
      <c r="HQ36" s="176"/>
      <c r="HR36" s="176"/>
      <c r="HS36" s="176"/>
      <c r="HT36" s="176"/>
      <c r="HU36" s="176"/>
      <c r="HV36" s="176"/>
      <c r="HW36" s="176"/>
      <c r="HX36" s="176"/>
      <c r="HY36" s="176"/>
      <c r="HZ36" s="176"/>
      <c r="IA36" s="176"/>
      <c r="IB36" s="176"/>
      <c r="IC36" s="176"/>
      <c r="ID36" s="176"/>
      <c r="IE36" s="176"/>
      <c r="IF36" s="176"/>
      <c r="IG36" s="176"/>
      <c r="IH36" s="176"/>
      <c r="II36" s="176"/>
      <c r="IJ36" s="176"/>
      <c r="IK36" s="176"/>
      <c r="IL36" s="176"/>
      <c r="IM36" s="176"/>
      <c r="IN36" s="176"/>
      <c r="IO36" s="176"/>
      <c r="IP36" s="176"/>
      <c r="IQ36" s="176"/>
      <c r="IR36" s="176"/>
      <c r="IS36" s="176"/>
      <c r="IT36" s="176"/>
      <c r="IU36" s="176"/>
      <c r="IV36" s="176"/>
    </row>
    <row r="37" spans="1:256" s="176" customFormat="1" ht="16.5" hidden="1" customHeight="1" x14ac:dyDescent="0.2">
      <c r="A37" s="174"/>
      <c r="B37" s="175"/>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row>
    <row r="38" spans="1:256" s="104" customFormat="1" hidden="1" x14ac:dyDescent="0.2">
      <c r="A38" s="104" t="s">
        <v>5</v>
      </c>
      <c r="B38" s="105"/>
      <c r="C38" s="105"/>
      <c r="D38" s="105"/>
      <c r="E38" s="105"/>
      <c r="F38" s="105"/>
      <c r="G38" s="61"/>
      <c r="H38" s="61"/>
      <c r="I38" s="61"/>
      <c r="J38" s="61"/>
      <c r="K38" s="61"/>
      <c r="L38" s="61"/>
      <c r="M38" s="105"/>
      <c r="N38" s="105"/>
      <c r="O38" s="105"/>
      <c r="P38" s="105"/>
      <c r="Q38" s="105"/>
      <c r="R38" s="105"/>
      <c r="S38" s="105"/>
      <c r="T38" s="105"/>
      <c r="U38" s="105"/>
      <c r="V38" s="105"/>
      <c r="W38" s="105"/>
      <c r="X38" s="105"/>
      <c r="Y38" s="105"/>
      <c r="Z38" s="105"/>
    </row>
    <row r="39" spans="1:256" s="106" customFormat="1" ht="4.5" hidden="1" customHeight="1" x14ac:dyDescent="0.2">
      <c r="G39" s="62"/>
      <c r="H39" s="62"/>
      <c r="I39" s="62"/>
      <c r="J39" s="62"/>
      <c r="K39" s="62"/>
      <c r="L39" s="62"/>
    </row>
    <row r="40" spans="1:256" s="106" customFormat="1" ht="18.75" hidden="1" x14ac:dyDescent="0.35">
      <c r="A40" s="63" t="s">
        <v>246</v>
      </c>
      <c r="B40" s="54">
        <f>B51+B52+B53+J42</f>
        <v>0</v>
      </c>
      <c r="C40" s="107" t="s">
        <v>6</v>
      </c>
      <c r="D40" s="63" t="s">
        <v>7</v>
      </c>
      <c r="E40" s="54" t="e">
        <f>(B51*E51+B52*E52+B53*E53+SUMIF(H49:H148,"c",N49:N148))/(B51+B52+B53+J42)</f>
        <v>#DIV/0!</v>
      </c>
      <c r="F40" s="107" t="s">
        <v>8</v>
      </c>
      <c r="G40" s="63" t="s">
        <v>247</v>
      </c>
      <c r="H40" s="54">
        <f>SUMIF(H49:H148,"a",M49:M148)</f>
        <v>0</v>
      </c>
      <c r="I40" s="63" t="s">
        <v>248</v>
      </c>
      <c r="J40" s="54">
        <f>IF(SUMIF(H49:H148,"a",I49:I148)&gt;0,SUMIF(H49:H148,"a",I49:I148),0)</f>
        <v>0</v>
      </c>
      <c r="K40" s="63" t="s">
        <v>6</v>
      </c>
      <c r="L40" s="63" t="s">
        <v>249</v>
      </c>
      <c r="M40" s="54">
        <f>SUM(V49:V148)</f>
        <v>0</v>
      </c>
      <c r="N40" s="63" t="s">
        <v>9</v>
      </c>
      <c r="O40" s="162" t="e">
        <f>0.5*(E41/100+E42/100)/(1-E40/100)</f>
        <v>#DIV/0!</v>
      </c>
      <c r="P40" s="162"/>
      <c r="Q40" s="109"/>
      <c r="R40" s="109"/>
      <c r="S40" s="109"/>
      <c r="T40" s="109"/>
      <c r="U40" s="109"/>
      <c r="V40" s="109"/>
      <c r="W40" s="109"/>
      <c r="X40" s="109"/>
      <c r="Y40" s="109"/>
    </row>
    <row r="41" spans="1:256" s="106" customFormat="1" ht="18.75" hidden="1" x14ac:dyDescent="0.35">
      <c r="A41" s="63" t="s">
        <v>250</v>
      </c>
      <c r="B41" s="54">
        <f>SUM(J40:J42)</f>
        <v>0</v>
      </c>
      <c r="C41" s="107" t="s">
        <v>6</v>
      </c>
      <c r="D41" s="63" t="s">
        <v>251</v>
      </c>
      <c r="E41" s="55" t="e">
        <f>(J40*E53+J41*E52+SUMIF(H49:H148,"c",N49:N148))/SUM(J40:J42)</f>
        <v>#DIV/0!</v>
      </c>
      <c r="F41" s="107" t="s">
        <v>8</v>
      </c>
      <c r="G41" s="63" t="s">
        <v>252</v>
      </c>
      <c r="H41" s="54">
        <f>SUMIF(H49:H148,"b",M49:M148)</f>
        <v>0</v>
      </c>
      <c r="I41" s="63" t="s">
        <v>253</v>
      </c>
      <c r="J41" s="54">
        <f>IF(SUMIF(H49:H148,"b",I49:I148)&gt;0,SUMIF(H49:H148,"b",I49:I148),0)</f>
        <v>0</v>
      </c>
      <c r="K41" s="63" t="s">
        <v>6</v>
      </c>
      <c r="L41" s="63" t="s">
        <v>254</v>
      </c>
      <c r="M41" s="54">
        <v>0.9</v>
      </c>
      <c r="N41" s="63" t="s">
        <v>255</v>
      </c>
      <c r="O41" s="162" t="e">
        <f>(1+O40)/(1+0.5*(B42/B41))</f>
        <v>#DIV/0!</v>
      </c>
      <c r="P41" s="162"/>
      <c r="Q41" s="109"/>
      <c r="R41" s="109"/>
      <c r="S41" s="109"/>
      <c r="T41" s="109"/>
      <c r="U41" s="109"/>
      <c r="V41" s="109"/>
      <c r="W41" s="109"/>
      <c r="X41" s="109"/>
      <c r="Y41" s="109"/>
    </row>
    <row r="42" spans="1:256" s="106" customFormat="1" ht="18.75" hidden="1" x14ac:dyDescent="0.35">
      <c r="A42" s="63" t="s">
        <v>256</v>
      </c>
      <c r="B42" s="54">
        <f>B40-B41</f>
        <v>0</v>
      </c>
      <c r="C42" s="107" t="s">
        <v>6</v>
      </c>
      <c r="D42" s="63" t="s">
        <v>257</v>
      </c>
      <c r="E42" s="54">
        <f>IF((B53-J40)+(B52-J41)=0,E52,((B53-J40)*E53+(B52-J41)*E52)/((B53-J40)+(B52-J41)))</f>
        <v>0</v>
      </c>
      <c r="F42" s="107" t="s">
        <v>8</v>
      </c>
      <c r="G42" s="63" t="s">
        <v>258</v>
      </c>
      <c r="H42" s="54">
        <f>SUMIF(H49:H148,"c",M49:M148)</f>
        <v>0</v>
      </c>
      <c r="I42" s="63" t="s">
        <v>259</v>
      </c>
      <c r="J42" s="54">
        <f>IF(SUMIF(H49:H148,"c",I49:I148)&gt;0,SUMIF(H49:H148,"c",I49:I148),0)</f>
        <v>0</v>
      </c>
      <c r="K42" s="63" t="s">
        <v>6</v>
      </c>
      <c r="L42" s="110" t="s">
        <v>260</v>
      </c>
      <c r="M42" s="54">
        <v>100</v>
      </c>
      <c r="N42" s="109"/>
      <c r="O42" s="109"/>
      <c r="P42" s="109"/>
      <c r="Q42" s="109"/>
      <c r="R42" s="109"/>
      <c r="S42" s="109"/>
      <c r="T42" s="109"/>
      <c r="U42" s="109"/>
      <c r="V42" s="109"/>
      <c r="W42" s="109"/>
      <c r="X42" s="109"/>
      <c r="Y42" s="109"/>
    </row>
    <row r="43" spans="1:256" s="2" customFormat="1" ht="0.75" customHeight="1" x14ac:dyDescent="0.2">
      <c r="A43" s="4"/>
      <c r="B43" s="5"/>
      <c r="C43" s="4"/>
      <c r="G43" s="62"/>
      <c r="H43" s="3"/>
      <c r="I43" s="3"/>
      <c r="J43" s="3"/>
      <c r="K43" s="3"/>
      <c r="L43" s="3"/>
    </row>
    <row r="44" spans="1:256" s="180" customFormat="1" ht="18" x14ac:dyDescent="0.25">
      <c r="A44" s="180" t="s">
        <v>217</v>
      </c>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row>
    <row r="45" spans="1:256" s="6" customFormat="1" ht="3.75" customHeight="1" x14ac:dyDescent="0.2">
      <c r="G45" s="64"/>
      <c r="H45" s="25"/>
      <c r="I45" s="25"/>
      <c r="J45" s="25"/>
      <c r="K45" s="25"/>
      <c r="L45" s="25"/>
    </row>
    <row r="46" spans="1:256" s="6" customFormat="1" ht="15.75" x14ac:dyDescent="0.25">
      <c r="A46" s="26" t="s">
        <v>271</v>
      </c>
      <c r="B46" s="49"/>
      <c r="C46" s="36" t="s">
        <v>265</v>
      </c>
      <c r="D46" s="36"/>
      <c r="E46" s="36"/>
      <c r="G46" s="64"/>
      <c r="H46" s="25"/>
      <c r="I46" s="25"/>
      <c r="J46" s="25"/>
      <c r="K46" s="25"/>
      <c r="L46" s="25"/>
    </row>
    <row r="47" spans="1:256" ht="15.75" x14ac:dyDescent="0.25">
      <c r="A47" s="8"/>
      <c r="G47" s="158" t="s">
        <v>10</v>
      </c>
      <c r="H47" s="158"/>
      <c r="I47" s="158"/>
      <c r="J47" s="158"/>
      <c r="K47" s="158"/>
      <c r="L47" s="158"/>
      <c r="M47" s="29"/>
      <c r="N47" s="29"/>
      <c r="O47" s="30"/>
      <c r="P47" s="30"/>
      <c r="Q47" s="30"/>
      <c r="R47" s="30"/>
      <c r="S47" s="30"/>
      <c r="T47" s="30"/>
      <c r="U47" s="30"/>
      <c r="V47" s="30"/>
      <c r="W47" s="30"/>
      <c r="X47" s="30"/>
      <c r="Y47" s="30"/>
      <c r="Z47" s="30"/>
    </row>
    <row r="48" spans="1:256" ht="18.75" x14ac:dyDescent="0.35">
      <c r="A48" s="72" t="str">
        <f>IF(OR(ISTEXT(B49),ISTEXT(B51),ISTEXT(B52),ISTEXT(B53),ISTEXT(B55),ISTEXT(E51),ISTEXT(E52),ISTEXT(E53)),"Gelieve enkel getallen in te geven","")</f>
        <v/>
      </c>
      <c r="D48" s="14"/>
      <c r="G48" s="65" t="s">
        <v>11</v>
      </c>
      <c r="H48" s="26" t="s">
        <v>12</v>
      </c>
      <c r="I48" s="26" t="s">
        <v>13</v>
      </c>
      <c r="J48" s="26" t="s">
        <v>227</v>
      </c>
      <c r="K48" s="26" t="s">
        <v>272</v>
      </c>
      <c r="L48" s="31" t="s">
        <v>228</v>
      </c>
      <c r="M48" s="65" t="s">
        <v>229</v>
      </c>
      <c r="N48" s="111" t="s">
        <v>14</v>
      </c>
      <c r="O48" s="112"/>
      <c r="P48" s="113"/>
      <c r="Q48" s="114"/>
      <c r="R48" s="115"/>
      <c r="S48" s="114" t="s">
        <v>15</v>
      </c>
      <c r="T48" s="115"/>
      <c r="U48" s="115"/>
      <c r="V48" s="115"/>
      <c r="W48" s="116"/>
      <c r="X48" s="30"/>
      <c r="Y48" s="159" t="s">
        <v>16</v>
      </c>
      <c r="Z48" s="159"/>
    </row>
    <row r="49" spans="1:26" ht="18.75" x14ac:dyDescent="0.35">
      <c r="A49" s="26" t="s">
        <v>1</v>
      </c>
      <c r="B49" s="49"/>
      <c r="C49" s="27" t="s">
        <v>2</v>
      </c>
      <c r="G49" s="54">
        <v>1</v>
      </c>
      <c r="H49" s="49"/>
      <c r="I49" s="50"/>
      <c r="J49" s="1"/>
      <c r="K49" s="49"/>
      <c r="L49" s="49"/>
      <c r="M49" s="117">
        <f t="shared" ref="M49:M57" si="0">I49*K49</f>
        <v>0</v>
      </c>
      <c r="N49" s="117">
        <f>IF(L49="",I49*100,I49*L49)</f>
        <v>0</v>
      </c>
      <c r="O49" s="68"/>
      <c r="P49" s="118" t="s">
        <v>17</v>
      </c>
      <c r="Q49" s="119"/>
      <c r="R49" s="120" t="s">
        <v>18</v>
      </c>
      <c r="S49" s="121"/>
      <c r="T49" s="122" t="s">
        <v>19</v>
      </c>
      <c r="U49" s="119"/>
      <c r="V49" s="123">
        <f>Q49*S49*U49</f>
        <v>0</v>
      </c>
      <c r="W49" s="124"/>
    </row>
    <row r="50" spans="1:26" ht="15.75" x14ac:dyDescent="0.25">
      <c r="D50" s="71" t="str">
        <f>IF(OR(E51&lt;1,E52&lt;1,E53&lt;1,E51&gt;100,E52&gt;100,E53&gt;100),"Bereik ρ: 1% tot 100%","")</f>
        <v>Bereik ρ: 1% tot 100%</v>
      </c>
      <c r="G50" s="54">
        <v>2</v>
      </c>
      <c r="H50" s="49"/>
      <c r="I50" s="50"/>
      <c r="J50" s="1"/>
      <c r="K50" s="49"/>
      <c r="L50" s="49"/>
      <c r="M50" s="117">
        <f t="shared" si="0"/>
        <v>0</v>
      </c>
      <c r="N50" s="117">
        <f t="shared" ref="N50:N113" si="1">IF(L50="",I50*100,I50*L50)</f>
        <v>0</v>
      </c>
      <c r="O50" s="68"/>
      <c r="P50" s="118" t="s">
        <v>20</v>
      </c>
      <c r="Q50" s="119"/>
      <c r="R50" s="120" t="s">
        <v>18</v>
      </c>
      <c r="S50" s="121"/>
      <c r="T50" s="122" t="s">
        <v>21</v>
      </c>
      <c r="U50" s="119"/>
      <c r="V50" s="123">
        <f t="shared" ref="V50:V113" si="2">Q50*S50*U50</f>
        <v>0</v>
      </c>
      <c r="W50" s="124"/>
      <c r="Y50" s="30" t="s">
        <v>22</v>
      </c>
      <c r="Z50" s="30"/>
    </row>
    <row r="51" spans="1:26" ht="18.75" x14ac:dyDescent="0.35">
      <c r="A51" s="26" t="s">
        <v>221</v>
      </c>
      <c r="B51" s="49"/>
      <c r="C51" s="27" t="s">
        <v>6</v>
      </c>
      <c r="D51" s="26" t="s">
        <v>224</v>
      </c>
      <c r="E51" s="49"/>
      <c r="F51" s="27" t="s">
        <v>8</v>
      </c>
      <c r="G51" s="54">
        <v>3</v>
      </c>
      <c r="H51" s="49"/>
      <c r="I51" s="50"/>
      <c r="J51" s="1"/>
      <c r="K51" s="49"/>
      <c r="L51" s="49"/>
      <c r="M51" s="117">
        <f t="shared" si="0"/>
        <v>0</v>
      </c>
      <c r="N51" s="117">
        <f t="shared" si="1"/>
        <v>0</v>
      </c>
      <c r="O51" s="68"/>
      <c r="P51" s="118" t="s">
        <v>23</v>
      </c>
      <c r="Q51" s="119"/>
      <c r="R51" s="120" t="s">
        <v>18</v>
      </c>
      <c r="S51" s="121"/>
      <c r="T51" s="122" t="s">
        <v>24</v>
      </c>
      <c r="U51" s="119"/>
      <c r="V51" s="123">
        <f t="shared" si="2"/>
        <v>0</v>
      </c>
      <c r="W51" s="124"/>
      <c r="Y51" s="40" t="s">
        <v>25</v>
      </c>
      <c r="Z51" s="37" t="s">
        <v>240</v>
      </c>
    </row>
    <row r="52" spans="1:26" ht="18.75" x14ac:dyDescent="0.35">
      <c r="A52" s="26" t="s">
        <v>222</v>
      </c>
      <c r="B52" s="49"/>
      <c r="C52" s="27" t="s">
        <v>6</v>
      </c>
      <c r="D52" s="26" t="s">
        <v>225</v>
      </c>
      <c r="E52" s="49"/>
      <c r="F52" s="27" t="s">
        <v>8</v>
      </c>
      <c r="G52" s="54">
        <v>4</v>
      </c>
      <c r="H52" s="49"/>
      <c r="I52" s="50"/>
      <c r="J52" s="1"/>
      <c r="K52" s="49"/>
      <c r="L52" s="49"/>
      <c r="M52" s="117">
        <f t="shared" si="0"/>
        <v>0</v>
      </c>
      <c r="N52" s="117">
        <f t="shared" si="1"/>
        <v>0</v>
      </c>
      <c r="O52" s="68"/>
      <c r="P52" s="118" t="s">
        <v>26</v>
      </c>
      <c r="Q52" s="119"/>
      <c r="R52" s="120" t="s">
        <v>18</v>
      </c>
      <c r="S52" s="121"/>
      <c r="T52" s="122" t="s">
        <v>27</v>
      </c>
      <c r="U52" s="119"/>
      <c r="V52" s="123">
        <f t="shared" si="2"/>
        <v>0</v>
      </c>
      <c r="W52" s="124"/>
      <c r="Y52" s="45" t="s">
        <v>28</v>
      </c>
      <c r="Z52" s="38" t="s">
        <v>241</v>
      </c>
    </row>
    <row r="53" spans="1:26" ht="18.75" x14ac:dyDescent="0.35">
      <c r="A53" s="26" t="s">
        <v>223</v>
      </c>
      <c r="B53" s="49"/>
      <c r="C53" s="27" t="s">
        <v>6</v>
      </c>
      <c r="D53" s="26" t="s">
        <v>226</v>
      </c>
      <c r="E53" s="49"/>
      <c r="F53" s="27" t="s">
        <v>8</v>
      </c>
      <c r="G53" s="54">
        <v>5</v>
      </c>
      <c r="H53" s="49"/>
      <c r="I53" s="50"/>
      <c r="J53" s="1"/>
      <c r="K53" s="49"/>
      <c r="L53" s="49"/>
      <c r="M53" s="117">
        <f t="shared" si="0"/>
        <v>0</v>
      </c>
      <c r="N53" s="117">
        <f t="shared" si="1"/>
        <v>0</v>
      </c>
      <c r="O53" s="68"/>
      <c r="P53" s="118" t="s">
        <v>29</v>
      </c>
      <c r="Q53" s="119"/>
      <c r="R53" s="120" t="s">
        <v>18</v>
      </c>
      <c r="S53" s="121"/>
      <c r="T53" s="122" t="s">
        <v>30</v>
      </c>
      <c r="U53" s="119"/>
      <c r="V53" s="123">
        <f t="shared" si="2"/>
        <v>0</v>
      </c>
      <c r="W53" s="124"/>
      <c r="Y53" s="45" t="s">
        <v>31</v>
      </c>
      <c r="Z53" s="38" t="s">
        <v>242</v>
      </c>
    </row>
    <row r="54" spans="1:26" ht="15.75" x14ac:dyDescent="0.25">
      <c r="A54" s="8"/>
      <c r="C54" s="10"/>
      <c r="D54" s="10"/>
      <c r="G54" s="54">
        <v>6</v>
      </c>
      <c r="H54" s="49"/>
      <c r="I54" s="50"/>
      <c r="J54" s="1"/>
      <c r="K54" s="49"/>
      <c r="L54" s="49"/>
      <c r="M54" s="117">
        <f t="shared" si="0"/>
        <v>0</v>
      </c>
      <c r="N54" s="117">
        <f t="shared" si="1"/>
        <v>0</v>
      </c>
      <c r="O54" s="68"/>
      <c r="P54" s="118" t="s">
        <v>32</v>
      </c>
      <c r="Q54" s="119"/>
      <c r="R54" s="120" t="s">
        <v>18</v>
      </c>
      <c r="S54" s="121"/>
      <c r="T54" s="122" t="s">
        <v>33</v>
      </c>
      <c r="U54" s="119"/>
      <c r="V54" s="123">
        <f t="shared" si="2"/>
        <v>0</v>
      </c>
      <c r="W54" s="124"/>
      <c r="Y54" s="41"/>
      <c r="Z54" s="38" t="s">
        <v>243</v>
      </c>
    </row>
    <row r="55" spans="1:26" ht="15.75" x14ac:dyDescent="0.25">
      <c r="A55" s="28" t="s">
        <v>210</v>
      </c>
      <c r="B55" s="49"/>
      <c r="C55" s="70" t="str">
        <f>IF(B55&gt;1,"Bereik MF: 0 tot 1","")</f>
        <v/>
      </c>
      <c r="D55" s="69"/>
      <c r="G55" s="54">
        <v>7</v>
      </c>
      <c r="H55" s="49"/>
      <c r="I55" s="50"/>
      <c r="J55" s="1"/>
      <c r="K55" s="49"/>
      <c r="L55" s="49"/>
      <c r="M55" s="117">
        <f t="shared" si="0"/>
        <v>0</v>
      </c>
      <c r="N55" s="117">
        <f t="shared" si="1"/>
        <v>0</v>
      </c>
      <c r="O55" s="68"/>
      <c r="P55" s="118" t="s">
        <v>34</v>
      </c>
      <c r="Q55" s="119"/>
      <c r="R55" s="120" t="s">
        <v>18</v>
      </c>
      <c r="S55" s="121"/>
      <c r="T55" s="122" t="s">
        <v>35</v>
      </c>
      <c r="U55" s="119"/>
      <c r="V55" s="123">
        <f t="shared" si="2"/>
        <v>0</v>
      </c>
      <c r="W55" s="124"/>
      <c r="Y55" s="40" t="s">
        <v>28</v>
      </c>
      <c r="Z55" s="37" t="s">
        <v>244</v>
      </c>
    </row>
    <row r="56" spans="1:26" ht="15.75" x14ac:dyDescent="0.25">
      <c r="A56" s="14"/>
      <c r="G56" s="54">
        <v>8</v>
      </c>
      <c r="H56" s="49"/>
      <c r="I56" s="50"/>
      <c r="J56" s="1"/>
      <c r="K56" s="49"/>
      <c r="L56" s="49"/>
      <c r="M56" s="117">
        <f t="shared" si="0"/>
        <v>0</v>
      </c>
      <c r="N56" s="117">
        <f t="shared" si="1"/>
        <v>0</v>
      </c>
      <c r="O56" s="68"/>
      <c r="P56" s="118" t="s">
        <v>36</v>
      </c>
      <c r="Q56" s="119"/>
      <c r="R56" s="120" t="s">
        <v>18</v>
      </c>
      <c r="S56" s="121"/>
      <c r="T56" s="122" t="s">
        <v>37</v>
      </c>
      <c r="U56" s="119"/>
      <c r="V56" s="123">
        <f t="shared" si="2"/>
        <v>0</v>
      </c>
      <c r="W56" s="124"/>
      <c r="Y56" s="41"/>
      <c r="Z56" s="38" t="s">
        <v>245</v>
      </c>
    </row>
    <row r="57" spans="1:26" ht="15.75" x14ac:dyDescent="0.25">
      <c r="A57" s="27" t="s">
        <v>300</v>
      </c>
      <c r="B57" s="49"/>
      <c r="G57" s="54">
        <v>9</v>
      </c>
      <c r="H57" s="49"/>
      <c r="I57" s="50"/>
      <c r="J57" s="1"/>
      <c r="K57" s="49"/>
      <c r="L57" s="49"/>
      <c r="M57" s="117">
        <f t="shared" si="0"/>
        <v>0</v>
      </c>
      <c r="N57" s="117">
        <f t="shared" si="1"/>
        <v>0</v>
      </c>
      <c r="O57" s="68"/>
      <c r="P57" s="118" t="s">
        <v>38</v>
      </c>
      <c r="Q57" s="119"/>
      <c r="R57" s="120" t="s">
        <v>18</v>
      </c>
      <c r="S57" s="121"/>
      <c r="T57" s="122" t="s">
        <v>39</v>
      </c>
      <c r="U57" s="119"/>
      <c r="V57" s="123">
        <f t="shared" si="2"/>
        <v>0</v>
      </c>
      <c r="W57" s="124"/>
      <c r="Y57" s="43"/>
      <c r="Z57" s="39" t="s">
        <v>213</v>
      </c>
    </row>
    <row r="58" spans="1:26" ht="15.75" x14ac:dyDescent="0.25">
      <c r="G58" s="54">
        <v>10</v>
      </c>
      <c r="H58" s="49"/>
      <c r="I58" s="49"/>
      <c r="J58" s="1"/>
      <c r="K58" s="49"/>
      <c r="L58" s="49"/>
      <c r="M58" s="117">
        <f t="shared" ref="M58:M112" si="3">I58*K58</f>
        <v>0</v>
      </c>
      <c r="N58" s="117">
        <f t="shared" si="1"/>
        <v>0</v>
      </c>
      <c r="O58" s="68"/>
      <c r="P58" s="118" t="s">
        <v>40</v>
      </c>
      <c r="Q58" s="119"/>
      <c r="R58" s="120" t="s">
        <v>18</v>
      </c>
      <c r="S58" s="121"/>
      <c r="T58" s="122" t="s">
        <v>41</v>
      </c>
      <c r="U58" s="119"/>
      <c r="V58" s="123">
        <f t="shared" si="2"/>
        <v>0</v>
      </c>
      <c r="W58" s="124"/>
      <c r="Y58" s="42" t="s">
        <v>31</v>
      </c>
      <c r="Z58" s="38" t="s">
        <v>273</v>
      </c>
    </row>
    <row r="59" spans="1:26" ht="15.75" x14ac:dyDescent="0.25">
      <c r="A59" s="152" t="s">
        <v>270</v>
      </c>
      <c r="B59" s="153"/>
      <c r="C59" s="154"/>
      <c r="G59" s="66" t="str">
        <f>IF(AND(L58&gt;0,K58&gt;0,I58&gt;0),G58+1,"")</f>
        <v/>
      </c>
      <c r="H59" s="51"/>
      <c r="I59" s="52"/>
      <c r="J59" s="32"/>
      <c r="K59" s="52"/>
      <c r="L59" s="52"/>
      <c r="M59" s="117">
        <f t="shared" si="3"/>
        <v>0</v>
      </c>
      <c r="N59" s="117">
        <f t="shared" si="1"/>
        <v>0</v>
      </c>
      <c r="O59" s="68"/>
      <c r="P59" s="118" t="s">
        <v>42</v>
      </c>
      <c r="Q59" s="119"/>
      <c r="R59" s="120" t="s">
        <v>18</v>
      </c>
      <c r="S59" s="121"/>
      <c r="T59" s="122" t="s">
        <v>43</v>
      </c>
      <c r="U59" s="119"/>
      <c r="V59" s="123">
        <f t="shared" si="2"/>
        <v>0</v>
      </c>
      <c r="W59" s="124"/>
      <c r="Y59" s="44"/>
      <c r="Z59" s="39" t="s">
        <v>214</v>
      </c>
    </row>
    <row r="60" spans="1:26" ht="15.75" x14ac:dyDescent="0.25">
      <c r="A60" s="155"/>
      <c r="B60" s="156"/>
      <c r="C60" s="157"/>
      <c r="G60" s="66" t="str">
        <f>IF(AND(L59&gt;0,K59&gt;0,I59&gt;0),G59+1,"")</f>
        <v/>
      </c>
      <c r="H60" s="51"/>
      <c r="I60" s="52"/>
      <c r="J60" s="32"/>
      <c r="K60" s="52"/>
      <c r="L60" s="52"/>
      <c r="M60" s="117">
        <f t="shared" si="3"/>
        <v>0</v>
      </c>
      <c r="N60" s="117">
        <f t="shared" si="1"/>
        <v>0</v>
      </c>
      <c r="O60" s="68"/>
      <c r="P60" s="118" t="s">
        <v>44</v>
      </c>
      <c r="Q60" s="119"/>
      <c r="R60" s="120" t="s">
        <v>18</v>
      </c>
      <c r="S60" s="121"/>
      <c r="T60" s="122" t="s">
        <v>45</v>
      </c>
      <c r="U60" s="119"/>
      <c r="V60" s="123">
        <f t="shared" si="2"/>
        <v>0</v>
      </c>
      <c r="W60" s="124"/>
    </row>
    <row r="61" spans="1:26" ht="19.5" x14ac:dyDescent="0.35">
      <c r="A61" s="15" t="s">
        <v>1</v>
      </c>
      <c r="B61" s="54" t="str">
        <f>IF(ISNUMBER(B49),B49,"")</f>
        <v/>
      </c>
      <c r="C61" s="16" t="s">
        <v>2</v>
      </c>
      <c r="G61" s="66" t="str">
        <f>IF(AND(L60&gt;0,K60&gt;0,I60&gt;0),G60+1,"")</f>
        <v/>
      </c>
      <c r="H61" s="51"/>
      <c r="I61" s="52"/>
      <c r="J61" s="32"/>
      <c r="K61" s="52"/>
      <c r="L61" s="52"/>
      <c r="M61" s="117">
        <f t="shared" si="3"/>
        <v>0</v>
      </c>
      <c r="N61" s="117">
        <f t="shared" si="1"/>
        <v>0</v>
      </c>
      <c r="O61" s="68"/>
      <c r="P61" s="118" t="s">
        <v>46</v>
      </c>
      <c r="Q61" s="119"/>
      <c r="R61" s="120" t="s">
        <v>18</v>
      </c>
      <c r="S61" s="121"/>
      <c r="T61" s="122" t="s">
        <v>47</v>
      </c>
      <c r="U61" s="119"/>
      <c r="V61" s="123">
        <f t="shared" si="2"/>
        <v>0</v>
      </c>
      <c r="W61" s="124"/>
      <c r="Y61" s="33" t="s">
        <v>230</v>
      </c>
      <c r="Z61" s="30" t="s">
        <v>282</v>
      </c>
    </row>
    <row r="62" spans="1:26" ht="18.75" customHeight="1" x14ac:dyDescent="0.35">
      <c r="A62" s="18" t="s">
        <v>3</v>
      </c>
      <c r="B62" s="55" t="str">
        <f>IF(OR(J40&gt;B53,J41&gt;B52,MAX(L49:L148)&gt;100,B55&gt;1,B51="",B52="",B53="",B55="",E51="",E51&gt;100,E52="",E52&gt;100,E53="",E53&gt;100),"",IF(ISERROR(B26),"",B26))</f>
        <v/>
      </c>
      <c r="C62" s="17" t="s">
        <v>2</v>
      </c>
      <c r="G62" s="66" t="str">
        <f>IF(AND(L61&gt;0,K61&gt;0,I61&gt;0),G61+1,"")</f>
        <v/>
      </c>
      <c r="H62" s="51"/>
      <c r="I62" s="52"/>
      <c r="J62" s="32"/>
      <c r="K62" s="52"/>
      <c r="L62" s="52"/>
      <c r="M62" s="117">
        <f t="shared" si="3"/>
        <v>0</v>
      </c>
      <c r="N62" s="117">
        <f t="shared" si="1"/>
        <v>0</v>
      </c>
      <c r="O62" s="68"/>
      <c r="P62" s="118" t="s">
        <v>48</v>
      </c>
      <c r="Q62" s="119"/>
      <c r="R62" s="120" t="s">
        <v>18</v>
      </c>
      <c r="S62" s="121"/>
      <c r="T62" s="122" t="s">
        <v>49</v>
      </c>
      <c r="U62" s="119"/>
      <c r="V62" s="123">
        <f t="shared" si="2"/>
        <v>0</v>
      </c>
      <c r="W62" s="124"/>
      <c r="Z62" s="30" t="s">
        <v>283</v>
      </c>
    </row>
    <row r="63" spans="1:26" ht="15.75" customHeight="1" x14ac:dyDescent="0.35">
      <c r="A63" s="21" t="s">
        <v>215</v>
      </c>
      <c r="B63" s="53" t="str">
        <f>IF(OR(B61="",B62="",B61=0,B62=0,ISERROR(L25)),"",IF(Pinst&lt;=Pstr,L25,0))</f>
        <v/>
      </c>
      <c r="C63" s="22" t="s">
        <v>216</v>
      </c>
      <c r="G63" s="66" t="str">
        <f t="shared" ref="G63:G126" si="4">IF(AND(L62&gt;0,K62&gt;0,I62&gt;0),G62+1,"")</f>
        <v/>
      </c>
      <c r="H63" s="51"/>
      <c r="I63" s="52"/>
      <c r="J63" s="32"/>
      <c r="K63" s="52"/>
      <c r="L63" s="52"/>
      <c r="M63" s="117">
        <f t="shared" si="3"/>
        <v>0</v>
      </c>
      <c r="N63" s="117">
        <f t="shared" si="1"/>
        <v>0</v>
      </c>
      <c r="O63" s="68"/>
      <c r="P63" s="118" t="s">
        <v>50</v>
      </c>
      <c r="Q63" s="119"/>
      <c r="R63" s="120" t="s">
        <v>18</v>
      </c>
      <c r="S63" s="121"/>
      <c r="T63" s="122" t="s">
        <v>51</v>
      </c>
      <c r="U63" s="119"/>
      <c r="V63" s="123">
        <f t="shared" si="2"/>
        <v>0</v>
      </c>
      <c r="W63" s="124"/>
      <c r="Y63" s="33" t="s">
        <v>231</v>
      </c>
      <c r="Z63" s="30" t="s">
        <v>212</v>
      </c>
    </row>
    <row r="64" spans="1:26" ht="15.75" x14ac:dyDescent="0.25">
      <c r="A64" s="21" t="s">
        <v>299</v>
      </c>
      <c r="B64" s="53" t="str">
        <f>IF(OR(B61=0,B62="",B61="",ISERROR(L25),aantalRuimtes&lt;0),"",IF(subsidie*B57&gt;maxSub,maxSub,B63*B57))</f>
        <v/>
      </c>
      <c r="C64" s="22" t="s">
        <v>216</v>
      </c>
      <c r="G64" s="66" t="str">
        <f t="shared" si="4"/>
        <v/>
      </c>
      <c r="H64" s="51"/>
      <c r="I64" s="52"/>
      <c r="J64" s="32"/>
      <c r="K64" s="52"/>
      <c r="L64" s="52"/>
      <c r="M64" s="117">
        <f t="shared" si="3"/>
        <v>0</v>
      </c>
      <c r="N64" s="117">
        <f t="shared" si="1"/>
        <v>0</v>
      </c>
      <c r="O64" s="68"/>
      <c r="P64" s="118" t="s">
        <v>52</v>
      </c>
      <c r="Q64" s="119"/>
      <c r="R64" s="120" t="s">
        <v>18</v>
      </c>
      <c r="S64" s="121"/>
      <c r="T64" s="122" t="s">
        <v>53</v>
      </c>
      <c r="U64" s="119"/>
      <c r="V64" s="123">
        <f t="shared" si="2"/>
        <v>0</v>
      </c>
      <c r="W64" s="124"/>
      <c r="Y64" s="30"/>
      <c r="Z64" s="30"/>
    </row>
    <row r="65" spans="1:26" ht="19.5" x14ac:dyDescent="0.35">
      <c r="A65" s="35" t="str">
        <f>IF(B63="","Gelieve alle data in te voeren",IF(B63=15000,"De maximum subsidie bedraagd €15000",""))</f>
        <v>Gelieve alle data in te voeren</v>
      </c>
      <c r="B65" s="23"/>
      <c r="C65" s="23"/>
      <c r="G65" s="66" t="str">
        <f t="shared" si="4"/>
        <v/>
      </c>
      <c r="H65" s="51"/>
      <c r="I65" s="52"/>
      <c r="J65" s="32"/>
      <c r="K65" s="52"/>
      <c r="L65" s="52"/>
      <c r="M65" s="117">
        <f t="shared" si="3"/>
        <v>0</v>
      </c>
      <c r="N65" s="117">
        <f t="shared" si="1"/>
        <v>0</v>
      </c>
      <c r="O65" s="68"/>
      <c r="P65" s="118" t="s">
        <v>54</v>
      </c>
      <c r="Q65" s="119"/>
      <c r="R65" s="120" t="s">
        <v>18</v>
      </c>
      <c r="S65" s="121"/>
      <c r="T65" s="122" t="s">
        <v>55</v>
      </c>
      <c r="U65" s="119"/>
      <c r="V65" s="123">
        <f t="shared" si="2"/>
        <v>0</v>
      </c>
      <c r="W65" s="124"/>
      <c r="Y65" s="33" t="s">
        <v>232</v>
      </c>
      <c r="Z65" s="30" t="s">
        <v>274</v>
      </c>
    </row>
    <row r="66" spans="1:26" ht="19.5" x14ac:dyDescent="0.35">
      <c r="A66" s="139" t="str">
        <f>IF(ISNUMBER(B63),IF(B25&gt;B26,"Het geïnstalleerd vermogen is groter dan het toegelaten vermogen, de premie wordt niet toegestaan.","Het geïnstalleerd vermogen is kleiner dan het toegelaten vermogen, de premie wordt toegestaan indien aan alle andere voorwaarden is voldaan.")," ")</f>
        <v xml:space="preserve"> </v>
      </c>
      <c r="B66" s="140"/>
      <c r="C66" s="141"/>
      <c r="G66" s="66"/>
      <c r="H66" s="51"/>
      <c r="I66" s="52"/>
      <c r="J66" s="32"/>
      <c r="K66" s="52"/>
      <c r="L66" s="52"/>
      <c r="M66" s="117">
        <f t="shared" si="3"/>
        <v>0</v>
      </c>
      <c r="N66" s="117">
        <f t="shared" si="1"/>
        <v>0</v>
      </c>
      <c r="O66" s="68"/>
      <c r="P66" s="118" t="s">
        <v>56</v>
      </c>
      <c r="Q66" s="119"/>
      <c r="R66" s="120" t="s">
        <v>18</v>
      </c>
      <c r="S66" s="121"/>
      <c r="T66" s="122" t="s">
        <v>57</v>
      </c>
      <c r="U66" s="119"/>
      <c r="V66" s="123">
        <f t="shared" si="2"/>
        <v>0</v>
      </c>
      <c r="W66" s="124"/>
      <c r="Y66" s="33" t="s">
        <v>233</v>
      </c>
      <c r="Z66" s="30" t="s">
        <v>275</v>
      </c>
    </row>
    <row r="67" spans="1:26" ht="19.5" x14ac:dyDescent="0.35">
      <c r="A67" s="142"/>
      <c r="B67" s="143"/>
      <c r="C67" s="144"/>
      <c r="G67" s="66" t="str">
        <f t="shared" si="4"/>
        <v/>
      </c>
      <c r="H67" s="51"/>
      <c r="I67" s="52"/>
      <c r="J67" s="32"/>
      <c r="K67" s="52"/>
      <c r="L67" s="52"/>
      <c r="M67" s="117">
        <f t="shared" si="3"/>
        <v>0</v>
      </c>
      <c r="N67" s="117">
        <f t="shared" si="1"/>
        <v>0</v>
      </c>
      <c r="O67" s="68"/>
      <c r="P67" s="118" t="s">
        <v>58</v>
      </c>
      <c r="Q67" s="119"/>
      <c r="R67" s="120" t="s">
        <v>18</v>
      </c>
      <c r="S67" s="121"/>
      <c r="T67" s="122" t="s">
        <v>59</v>
      </c>
      <c r="U67" s="119"/>
      <c r="V67" s="123">
        <f t="shared" si="2"/>
        <v>0</v>
      </c>
      <c r="W67" s="124"/>
      <c r="Y67" s="33" t="s">
        <v>234</v>
      </c>
      <c r="Z67" s="30" t="s">
        <v>276</v>
      </c>
    </row>
    <row r="68" spans="1:26" ht="15.75" x14ac:dyDescent="0.25">
      <c r="A68" s="142"/>
      <c r="B68" s="143"/>
      <c r="C68" s="144"/>
      <c r="G68" s="66" t="str">
        <f t="shared" si="4"/>
        <v/>
      </c>
      <c r="H68" s="51"/>
      <c r="I68" s="52"/>
      <c r="J68" s="32"/>
      <c r="K68" s="52"/>
      <c r="L68" s="52"/>
      <c r="M68" s="117">
        <f t="shared" si="3"/>
        <v>0</v>
      </c>
      <c r="N68" s="117">
        <f t="shared" si="1"/>
        <v>0</v>
      </c>
      <c r="O68" s="68"/>
      <c r="P68" s="118" t="s">
        <v>60</v>
      </c>
      <c r="Q68" s="119"/>
      <c r="R68" s="120" t="s">
        <v>18</v>
      </c>
      <c r="S68" s="121"/>
      <c r="T68" s="122" t="s">
        <v>61</v>
      </c>
      <c r="U68" s="119"/>
      <c r="V68" s="123">
        <f t="shared" si="2"/>
        <v>0</v>
      </c>
      <c r="W68" s="124"/>
      <c r="Y68" s="33"/>
      <c r="Z68" s="30"/>
    </row>
    <row r="69" spans="1:26" ht="19.5" x14ac:dyDescent="0.35">
      <c r="A69" s="145"/>
      <c r="B69" s="146"/>
      <c r="C69" s="147"/>
      <c r="G69" s="66" t="str">
        <f t="shared" si="4"/>
        <v/>
      </c>
      <c r="H69" s="51"/>
      <c r="I69" s="52"/>
      <c r="J69" s="32"/>
      <c r="K69" s="52"/>
      <c r="L69" s="52"/>
      <c r="M69" s="117">
        <f t="shared" si="3"/>
        <v>0</v>
      </c>
      <c r="N69" s="117">
        <f t="shared" si="1"/>
        <v>0</v>
      </c>
      <c r="O69" s="68"/>
      <c r="P69" s="118" t="s">
        <v>62</v>
      </c>
      <c r="Q69" s="119"/>
      <c r="R69" s="120" t="s">
        <v>18</v>
      </c>
      <c r="S69" s="121"/>
      <c r="T69" s="122" t="s">
        <v>63</v>
      </c>
      <c r="U69" s="119"/>
      <c r="V69" s="123">
        <f t="shared" si="2"/>
        <v>0</v>
      </c>
      <c r="W69" s="124"/>
      <c r="Y69" s="33" t="s">
        <v>235</v>
      </c>
      <c r="Z69" s="30" t="s">
        <v>278</v>
      </c>
    </row>
    <row r="70" spans="1:26" ht="19.5" x14ac:dyDescent="0.35">
      <c r="A70" s="138" t="str">
        <f>IF(OR(J40&gt;B53,J41&gt;B52),"Voor taakoppervlak type a en b kan de opgegeven taakoppervlakte niet groter zijn dan de vloeroppervlakte resp. muuroppervlakte van de ruimte","")</f>
        <v/>
      </c>
      <c r="B70" s="138"/>
      <c r="C70" s="138"/>
      <c r="G70" s="66" t="str">
        <f t="shared" si="4"/>
        <v/>
      </c>
      <c r="H70" s="51"/>
      <c r="I70" s="52"/>
      <c r="J70" s="32"/>
      <c r="K70" s="52"/>
      <c r="L70" s="52"/>
      <c r="M70" s="117">
        <f t="shared" si="3"/>
        <v>0</v>
      </c>
      <c r="N70" s="117">
        <f t="shared" si="1"/>
        <v>0</v>
      </c>
      <c r="O70" s="68"/>
      <c r="P70" s="118" t="s">
        <v>64</v>
      </c>
      <c r="Q70" s="119"/>
      <c r="R70" s="120" t="s">
        <v>18</v>
      </c>
      <c r="S70" s="121"/>
      <c r="T70" s="122" t="s">
        <v>65</v>
      </c>
      <c r="U70" s="119"/>
      <c r="V70" s="123">
        <f t="shared" si="2"/>
        <v>0</v>
      </c>
      <c r="W70" s="124"/>
      <c r="Y70" s="33" t="s">
        <v>236</v>
      </c>
      <c r="Z70" s="30" t="s">
        <v>277</v>
      </c>
    </row>
    <row r="71" spans="1:26" ht="19.5" x14ac:dyDescent="0.35">
      <c r="A71" s="137"/>
      <c r="B71" s="137"/>
      <c r="C71" s="137"/>
      <c r="G71" s="66" t="str">
        <f t="shared" si="4"/>
        <v/>
      </c>
      <c r="H71" s="51"/>
      <c r="I71" s="52"/>
      <c r="J71" s="32"/>
      <c r="K71" s="52"/>
      <c r="L71" s="52"/>
      <c r="M71" s="117">
        <f t="shared" si="3"/>
        <v>0</v>
      </c>
      <c r="N71" s="117">
        <f t="shared" si="1"/>
        <v>0</v>
      </c>
      <c r="O71" s="68"/>
      <c r="P71" s="118" t="s">
        <v>66</v>
      </c>
      <c r="Q71" s="119"/>
      <c r="R71" s="120" t="s">
        <v>18</v>
      </c>
      <c r="S71" s="121"/>
      <c r="T71" s="122" t="s">
        <v>67</v>
      </c>
      <c r="U71" s="119"/>
      <c r="V71" s="123">
        <f t="shared" si="2"/>
        <v>0</v>
      </c>
      <c r="W71" s="124"/>
      <c r="Y71" s="33" t="s">
        <v>237</v>
      </c>
      <c r="Z71" s="30" t="s">
        <v>279</v>
      </c>
    </row>
    <row r="72" spans="1:26" ht="15.75" x14ac:dyDescent="0.25">
      <c r="A72" s="137"/>
      <c r="B72" s="137"/>
      <c r="C72" s="137"/>
      <c r="G72" s="66" t="str">
        <f t="shared" si="4"/>
        <v/>
      </c>
      <c r="H72" s="51"/>
      <c r="I72" s="52"/>
      <c r="J72" s="32"/>
      <c r="K72" s="52"/>
      <c r="L72" s="52"/>
      <c r="M72" s="117">
        <f t="shared" si="3"/>
        <v>0</v>
      </c>
      <c r="N72" s="117">
        <f t="shared" si="1"/>
        <v>0</v>
      </c>
      <c r="O72" s="68"/>
      <c r="P72" s="118" t="s">
        <v>68</v>
      </c>
      <c r="Q72" s="119"/>
      <c r="R72" s="120" t="s">
        <v>18</v>
      </c>
      <c r="S72" s="121"/>
      <c r="T72" s="122" t="s">
        <v>69</v>
      </c>
      <c r="U72" s="119"/>
      <c r="V72" s="123">
        <f t="shared" si="2"/>
        <v>0</v>
      </c>
      <c r="W72" s="124"/>
      <c r="Y72" s="33"/>
      <c r="Z72" s="30"/>
    </row>
    <row r="73" spans="1:26" ht="19.5" x14ac:dyDescent="0.35">
      <c r="A73" s="137"/>
      <c r="B73" s="137"/>
      <c r="C73" s="137"/>
      <c r="G73" s="66" t="str">
        <f t="shared" si="4"/>
        <v/>
      </c>
      <c r="H73" s="51"/>
      <c r="I73" s="52"/>
      <c r="J73" s="32"/>
      <c r="K73" s="52"/>
      <c r="L73" s="52"/>
      <c r="M73" s="117">
        <f t="shared" si="3"/>
        <v>0</v>
      </c>
      <c r="N73" s="117">
        <f t="shared" si="1"/>
        <v>0</v>
      </c>
      <c r="O73" s="68"/>
      <c r="P73" s="118" t="s">
        <v>70</v>
      </c>
      <c r="Q73" s="119"/>
      <c r="R73" s="120" t="s">
        <v>18</v>
      </c>
      <c r="S73" s="121"/>
      <c r="T73" s="122" t="s">
        <v>71</v>
      </c>
      <c r="U73" s="119"/>
      <c r="V73" s="123">
        <f t="shared" si="2"/>
        <v>0</v>
      </c>
      <c r="W73" s="124"/>
      <c r="Y73" s="33" t="s">
        <v>238</v>
      </c>
      <c r="Z73" s="30" t="s">
        <v>281</v>
      </c>
    </row>
    <row r="74" spans="1:26" ht="15.75" x14ac:dyDescent="0.25">
      <c r="A74" s="137" t="str">
        <f>IF(AND(G27=1,subsidie&gt;0,subsidie&lt;&gt;""),"Grondige motivatie (toe te voegen in bijlage) is verplicht bij projecten zonder afwezigheidsdetectie","")</f>
        <v/>
      </c>
      <c r="B74" s="137"/>
      <c r="C74" s="137"/>
      <c r="G74" s="66" t="str">
        <f t="shared" si="4"/>
        <v/>
      </c>
      <c r="H74" s="51"/>
      <c r="I74" s="52"/>
      <c r="J74" s="32"/>
      <c r="K74" s="52"/>
      <c r="L74" s="52"/>
      <c r="M74" s="117">
        <f t="shared" si="3"/>
        <v>0</v>
      </c>
      <c r="N74" s="117">
        <f t="shared" si="1"/>
        <v>0</v>
      </c>
      <c r="O74" s="68"/>
      <c r="P74" s="118" t="s">
        <v>72</v>
      </c>
      <c r="Q74" s="119"/>
      <c r="R74" s="120" t="s">
        <v>18</v>
      </c>
      <c r="S74" s="121"/>
      <c r="T74" s="122" t="s">
        <v>73</v>
      </c>
      <c r="U74" s="119"/>
      <c r="V74" s="123">
        <f t="shared" si="2"/>
        <v>0</v>
      </c>
      <c r="W74" s="124"/>
      <c r="Z74" s="30" t="s">
        <v>280</v>
      </c>
    </row>
    <row r="75" spans="1:26" ht="15.75" x14ac:dyDescent="0.25">
      <c r="A75" s="137"/>
      <c r="B75" s="137"/>
      <c r="C75" s="137"/>
      <c r="G75" s="66" t="str">
        <f t="shared" si="4"/>
        <v/>
      </c>
      <c r="H75" s="51"/>
      <c r="I75" s="52"/>
      <c r="J75" s="32"/>
      <c r="K75" s="52"/>
      <c r="L75" s="52"/>
      <c r="M75" s="117">
        <f t="shared" si="3"/>
        <v>0</v>
      </c>
      <c r="N75" s="117">
        <f t="shared" si="1"/>
        <v>0</v>
      </c>
      <c r="O75" s="68"/>
      <c r="P75" s="118" t="s">
        <v>74</v>
      </c>
      <c r="Q75" s="119"/>
      <c r="R75" s="120" t="s">
        <v>18</v>
      </c>
      <c r="S75" s="121"/>
      <c r="T75" s="122" t="s">
        <v>75</v>
      </c>
      <c r="U75" s="119"/>
      <c r="V75" s="123">
        <f t="shared" si="2"/>
        <v>0</v>
      </c>
      <c r="W75" s="124"/>
      <c r="Y75" s="34" t="s">
        <v>239</v>
      </c>
      <c r="Z75" s="30" t="s">
        <v>211</v>
      </c>
    </row>
    <row r="76" spans="1:26" ht="15.75" x14ac:dyDescent="0.25">
      <c r="A76" s="137"/>
      <c r="B76" s="137"/>
      <c r="C76" s="137"/>
      <c r="G76" s="66" t="str">
        <f t="shared" si="4"/>
        <v/>
      </c>
      <c r="H76" s="51"/>
      <c r="I76" s="52"/>
      <c r="J76" s="32"/>
      <c r="K76" s="52"/>
      <c r="L76" s="52"/>
      <c r="M76" s="117">
        <f t="shared" si="3"/>
        <v>0</v>
      </c>
      <c r="N76" s="117">
        <f t="shared" si="1"/>
        <v>0</v>
      </c>
      <c r="O76" s="68"/>
      <c r="P76" s="118" t="s">
        <v>76</v>
      </c>
      <c r="Q76" s="119"/>
      <c r="R76" s="120" t="s">
        <v>18</v>
      </c>
      <c r="S76" s="121"/>
      <c r="T76" s="122" t="s">
        <v>77</v>
      </c>
      <c r="U76" s="119"/>
      <c r="V76" s="123">
        <f t="shared" si="2"/>
        <v>0</v>
      </c>
      <c r="W76" s="124"/>
      <c r="Y76" s="30"/>
      <c r="Z76" s="30"/>
    </row>
    <row r="77" spans="1:26" ht="15.75" x14ac:dyDescent="0.25">
      <c r="A77" s="137"/>
      <c r="B77" s="137"/>
      <c r="C77" s="137"/>
      <c r="G77" s="66" t="str">
        <f t="shared" si="4"/>
        <v/>
      </c>
      <c r="H77" s="51"/>
      <c r="I77" s="52"/>
      <c r="J77" s="32"/>
      <c r="K77" s="52"/>
      <c r="L77" s="52"/>
      <c r="M77" s="117">
        <f t="shared" si="3"/>
        <v>0</v>
      </c>
      <c r="N77" s="117">
        <f t="shared" si="1"/>
        <v>0</v>
      </c>
      <c r="O77" s="68"/>
      <c r="P77" s="118" t="s">
        <v>78</v>
      </c>
      <c r="Q77" s="119"/>
      <c r="R77" s="120" t="s">
        <v>18</v>
      </c>
      <c r="S77" s="121"/>
      <c r="T77" s="122" t="s">
        <v>79</v>
      </c>
      <c r="U77" s="119"/>
      <c r="V77" s="123">
        <f t="shared" si="2"/>
        <v>0</v>
      </c>
      <c r="W77" s="124"/>
      <c r="Z77" s="30"/>
    </row>
    <row r="78" spans="1:26" ht="15.75" x14ac:dyDescent="0.25">
      <c r="G78" s="66" t="str">
        <f t="shared" si="4"/>
        <v/>
      </c>
      <c r="H78" s="51"/>
      <c r="I78" s="52"/>
      <c r="J78" s="32"/>
      <c r="K78" s="52"/>
      <c r="L78" s="52"/>
      <c r="M78" s="117">
        <f t="shared" si="3"/>
        <v>0</v>
      </c>
      <c r="N78" s="117">
        <f t="shared" si="1"/>
        <v>0</v>
      </c>
      <c r="O78" s="68"/>
      <c r="P78" s="118" t="s">
        <v>80</v>
      </c>
      <c r="Q78" s="119"/>
      <c r="R78" s="120" t="s">
        <v>18</v>
      </c>
      <c r="S78" s="121"/>
      <c r="T78" s="122" t="s">
        <v>81</v>
      </c>
      <c r="U78" s="119"/>
      <c r="V78" s="123">
        <f t="shared" si="2"/>
        <v>0</v>
      </c>
      <c r="W78" s="124"/>
      <c r="Y78" s="30"/>
      <c r="Z78" s="30"/>
    </row>
    <row r="79" spans="1:26" ht="15.75" x14ac:dyDescent="0.25">
      <c r="G79" s="66" t="str">
        <f t="shared" si="4"/>
        <v/>
      </c>
      <c r="H79" s="51"/>
      <c r="I79" s="52"/>
      <c r="J79" s="32"/>
      <c r="K79" s="52"/>
      <c r="L79" s="52"/>
      <c r="M79" s="117">
        <f t="shared" si="3"/>
        <v>0</v>
      </c>
      <c r="N79" s="117">
        <f t="shared" si="1"/>
        <v>0</v>
      </c>
      <c r="O79" s="68"/>
      <c r="P79" s="118" t="s">
        <v>82</v>
      </c>
      <c r="Q79" s="119"/>
      <c r="R79" s="120" t="s">
        <v>18</v>
      </c>
      <c r="S79" s="121"/>
      <c r="T79" s="122" t="s">
        <v>83</v>
      </c>
      <c r="U79" s="119"/>
      <c r="V79" s="123">
        <f t="shared" si="2"/>
        <v>0</v>
      </c>
      <c r="W79" s="124"/>
      <c r="Z79" s="30"/>
    </row>
    <row r="80" spans="1:26" ht="15.75" x14ac:dyDescent="0.25">
      <c r="A80" s="7"/>
      <c r="B80" s="12"/>
      <c r="G80" s="66" t="str">
        <f t="shared" si="4"/>
        <v/>
      </c>
      <c r="H80" s="51"/>
      <c r="I80" s="52"/>
      <c r="J80" s="32"/>
      <c r="K80" s="52"/>
      <c r="L80" s="52"/>
      <c r="M80" s="117">
        <f t="shared" si="3"/>
        <v>0</v>
      </c>
      <c r="N80" s="117">
        <f t="shared" si="1"/>
        <v>0</v>
      </c>
      <c r="O80" s="68"/>
      <c r="P80" s="118" t="s">
        <v>84</v>
      </c>
      <c r="Q80" s="119"/>
      <c r="R80" s="120" t="s">
        <v>18</v>
      </c>
      <c r="S80" s="121"/>
      <c r="T80" s="122" t="s">
        <v>85</v>
      </c>
      <c r="U80" s="119"/>
      <c r="V80" s="123">
        <f t="shared" si="2"/>
        <v>0</v>
      </c>
      <c r="W80" s="124"/>
      <c r="Y80" s="30"/>
      <c r="Z80" s="30"/>
    </row>
    <row r="81" spans="1:26" ht="15.75" x14ac:dyDescent="0.25">
      <c r="A81" s="7"/>
      <c r="B81" s="12"/>
      <c r="G81" s="66" t="str">
        <f t="shared" si="4"/>
        <v/>
      </c>
      <c r="H81" s="51"/>
      <c r="I81" s="52"/>
      <c r="J81" s="32"/>
      <c r="K81" s="52"/>
      <c r="L81" s="52"/>
      <c r="M81" s="117">
        <f t="shared" si="3"/>
        <v>0</v>
      </c>
      <c r="N81" s="117">
        <f t="shared" si="1"/>
        <v>0</v>
      </c>
      <c r="O81" s="68"/>
      <c r="P81" s="118" t="s">
        <v>86</v>
      </c>
      <c r="Q81" s="119"/>
      <c r="R81" s="120" t="s">
        <v>18</v>
      </c>
      <c r="S81" s="121"/>
      <c r="T81" s="122" t="s">
        <v>87</v>
      </c>
      <c r="U81" s="119"/>
      <c r="V81" s="123">
        <f t="shared" si="2"/>
        <v>0</v>
      </c>
      <c r="W81" s="124"/>
      <c r="Z81" s="30"/>
    </row>
    <row r="82" spans="1:26" ht="15.75" x14ac:dyDescent="0.25">
      <c r="A82" s="7"/>
      <c r="B82" s="12"/>
      <c r="G82" s="66" t="str">
        <f t="shared" si="4"/>
        <v/>
      </c>
      <c r="H82" s="51"/>
      <c r="I82" s="52"/>
      <c r="J82" s="32"/>
      <c r="K82" s="52"/>
      <c r="L82" s="52"/>
      <c r="M82" s="117">
        <f t="shared" si="3"/>
        <v>0</v>
      </c>
      <c r="N82" s="117">
        <f t="shared" si="1"/>
        <v>0</v>
      </c>
      <c r="O82" s="68"/>
      <c r="P82" s="118" t="s">
        <v>88</v>
      </c>
      <c r="Q82" s="119"/>
      <c r="R82" s="120" t="s">
        <v>18</v>
      </c>
      <c r="S82" s="121"/>
      <c r="T82" s="122" t="s">
        <v>89</v>
      </c>
      <c r="U82" s="119"/>
      <c r="V82" s="123">
        <f t="shared" si="2"/>
        <v>0</v>
      </c>
      <c r="W82" s="124"/>
      <c r="Y82" s="30"/>
      <c r="Z82" s="30"/>
    </row>
    <row r="83" spans="1:26" ht="15.75" x14ac:dyDescent="0.25">
      <c r="A83" s="7"/>
      <c r="B83" s="12"/>
      <c r="G83" s="66" t="str">
        <f t="shared" si="4"/>
        <v/>
      </c>
      <c r="H83" s="51"/>
      <c r="I83" s="52"/>
      <c r="J83" s="32"/>
      <c r="K83" s="52"/>
      <c r="L83" s="52"/>
      <c r="M83" s="117">
        <f t="shared" si="3"/>
        <v>0</v>
      </c>
      <c r="N83" s="117">
        <f t="shared" si="1"/>
        <v>0</v>
      </c>
      <c r="O83" s="68"/>
      <c r="P83" s="118" t="s">
        <v>90</v>
      </c>
      <c r="Q83" s="119"/>
      <c r="R83" s="120" t="s">
        <v>18</v>
      </c>
      <c r="S83" s="121"/>
      <c r="T83" s="122" t="s">
        <v>91</v>
      </c>
      <c r="U83" s="119"/>
      <c r="V83" s="123">
        <f t="shared" si="2"/>
        <v>0</v>
      </c>
      <c r="W83" s="124"/>
      <c r="Y83" s="30"/>
      <c r="Z83" s="30"/>
    </row>
    <row r="84" spans="1:26" ht="15.75" x14ac:dyDescent="0.25">
      <c r="A84" s="7"/>
      <c r="B84" s="12"/>
      <c r="G84" s="66" t="str">
        <f t="shared" si="4"/>
        <v/>
      </c>
      <c r="H84" s="51"/>
      <c r="I84" s="52"/>
      <c r="J84" s="32"/>
      <c r="K84" s="52"/>
      <c r="L84" s="52"/>
      <c r="M84" s="117">
        <f t="shared" si="3"/>
        <v>0</v>
      </c>
      <c r="N84" s="117">
        <f t="shared" si="1"/>
        <v>0</v>
      </c>
      <c r="O84" s="68"/>
      <c r="P84" s="118" t="s">
        <v>92</v>
      </c>
      <c r="Q84" s="119"/>
      <c r="R84" s="120" t="s">
        <v>18</v>
      </c>
      <c r="S84" s="121"/>
      <c r="T84" s="122" t="s">
        <v>93</v>
      </c>
      <c r="U84" s="119"/>
      <c r="V84" s="123">
        <f t="shared" si="2"/>
        <v>0</v>
      </c>
      <c r="W84" s="124"/>
      <c r="Y84" s="30"/>
      <c r="Z84" s="30"/>
    </row>
    <row r="85" spans="1:26" ht="15.75" x14ac:dyDescent="0.25">
      <c r="A85" s="7"/>
      <c r="B85" s="12"/>
      <c r="G85" s="66" t="str">
        <f t="shared" si="4"/>
        <v/>
      </c>
      <c r="H85" s="51"/>
      <c r="I85" s="52"/>
      <c r="J85" s="32"/>
      <c r="K85" s="52"/>
      <c r="L85" s="52"/>
      <c r="M85" s="117">
        <f t="shared" si="3"/>
        <v>0</v>
      </c>
      <c r="N85" s="117">
        <f t="shared" si="1"/>
        <v>0</v>
      </c>
      <c r="O85" s="68"/>
      <c r="P85" s="118" t="s">
        <v>94</v>
      </c>
      <c r="Q85" s="119"/>
      <c r="R85" s="120" t="s">
        <v>18</v>
      </c>
      <c r="S85" s="121"/>
      <c r="T85" s="122" t="s">
        <v>95</v>
      </c>
      <c r="U85" s="119"/>
      <c r="V85" s="123">
        <f t="shared" si="2"/>
        <v>0</v>
      </c>
      <c r="W85" s="124"/>
      <c r="Z85" s="30"/>
    </row>
    <row r="86" spans="1:26" ht="15.75" x14ac:dyDescent="0.25">
      <c r="A86" s="7"/>
      <c r="B86" s="12"/>
      <c r="G86" s="66" t="str">
        <f t="shared" si="4"/>
        <v/>
      </c>
      <c r="H86" s="51"/>
      <c r="I86" s="52"/>
      <c r="J86" s="32"/>
      <c r="K86" s="52"/>
      <c r="L86" s="52"/>
      <c r="M86" s="117">
        <f t="shared" si="3"/>
        <v>0</v>
      </c>
      <c r="N86" s="117">
        <f t="shared" si="1"/>
        <v>0</v>
      </c>
      <c r="O86" s="68"/>
      <c r="P86" s="118" t="s">
        <v>96</v>
      </c>
      <c r="Q86" s="119"/>
      <c r="R86" s="120" t="s">
        <v>18</v>
      </c>
      <c r="S86" s="121"/>
      <c r="T86" s="122" t="s">
        <v>97</v>
      </c>
      <c r="U86" s="119"/>
      <c r="V86" s="123">
        <f t="shared" si="2"/>
        <v>0</v>
      </c>
      <c r="W86" s="124"/>
    </row>
    <row r="87" spans="1:26" ht="15.75" x14ac:dyDescent="0.25">
      <c r="A87" s="7"/>
      <c r="B87" s="12"/>
      <c r="G87" s="66" t="str">
        <f t="shared" si="4"/>
        <v/>
      </c>
      <c r="H87" s="51"/>
      <c r="I87" s="52"/>
      <c r="J87" s="32"/>
      <c r="K87" s="52"/>
      <c r="L87" s="52"/>
      <c r="M87" s="117">
        <f t="shared" si="3"/>
        <v>0</v>
      </c>
      <c r="N87" s="117">
        <f t="shared" si="1"/>
        <v>0</v>
      </c>
      <c r="O87" s="68"/>
      <c r="P87" s="118" t="s">
        <v>98</v>
      </c>
      <c r="Q87" s="119"/>
      <c r="R87" s="120" t="s">
        <v>18</v>
      </c>
      <c r="S87" s="121"/>
      <c r="T87" s="122" t="s">
        <v>99</v>
      </c>
      <c r="U87" s="119"/>
      <c r="V87" s="123">
        <f t="shared" si="2"/>
        <v>0</v>
      </c>
      <c r="W87" s="124"/>
    </row>
    <row r="88" spans="1:26" ht="15.75" x14ac:dyDescent="0.25">
      <c r="A88" s="7"/>
      <c r="B88" s="12"/>
      <c r="G88" s="66" t="str">
        <f t="shared" si="4"/>
        <v/>
      </c>
      <c r="H88" s="51"/>
      <c r="I88" s="52"/>
      <c r="J88" s="32"/>
      <c r="K88" s="52"/>
      <c r="L88" s="52"/>
      <c r="M88" s="117">
        <f t="shared" si="3"/>
        <v>0</v>
      </c>
      <c r="N88" s="117">
        <f t="shared" si="1"/>
        <v>0</v>
      </c>
      <c r="O88" s="68"/>
      <c r="P88" s="118" t="s">
        <v>100</v>
      </c>
      <c r="Q88" s="119"/>
      <c r="R88" s="120" t="s">
        <v>18</v>
      </c>
      <c r="S88" s="121"/>
      <c r="T88" s="122" t="s">
        <v>101</v>
      </c>
      <c r="U88" s="119"/>
      <c r="V88" s="123">
        <f t="shared" si="2"/>
        <v>0</v>
      </c>
      <c r="W88" s="124"/>
    </row>
    <row r="89" spans="1:26" ht="15.75" x14ac:dyDescent="0.25">
      <c r="A89" s="7"/>
      <c r="B89" s="12"/>
      <c r="G89" s="66" t="str">
        <f t="shared" si="4"/>
        <v/>
      </c>
      <c r="H89" s="51"/>
      <c r="I89" s="52"/>
      <c r="J89" s="32"/>
      <c r="K89" s="52"/>
      <c r="L89" s="52"/>
      <c r="M89" s="117">
        <f t="shared" si="3"/>
        <v>0</v>
      </c>
      <c r="N89" s="117">
        <f t="shared" si="1"/>
        <v>0</v>
      </c>
      <c r="O89" s="68"/>
      <c r="P89" s="118" t="s">
        <v>102</v>
      </c>
      <c r="Q89" s="119"/>
      <c r="R89" s="120" t="s">
        <v>18</v>
      </c>
      <c r="S89" s="121"/>
      <c r="T89" s="122" t="s">
        <v>103</v>
      </c>
      <c r="U89" s="119"/>
      <c r="V89" s="123">
        <f t="shared" si="2"/>
        <v>0</v>
      </c>
      <c r="W89" s="124"/>
    </row>
    <row r="90" spans="1:26" ht="15.75" x14ac:dyDescent="0.25">
      <c r="A90" s="7"/>
      <c r="B90" s="12"/>
      <c r="G90" s="66" t="str">
        <f t="shared" si="4"/>
        <v/>
      </c>
      <c r="H90" s="51"/>
      <c r="I90" s="52"/>
      <c r="J90" s="32"/>
      <c r="K90" s="52"/>
      <c r="L90" s="52"/>
      <c r="M90" s="117">
        <f t="shared" si="3"/>
        <v>0</v>
      </c>
      <c r="N90" s="117">
        <f t="shared" si="1"/>
        <v>0</v>
      </c>
      <c r="O90" s="68"/>
      <c r="P90" s="118" t="s">
        <v>104</v>
      </c>
      <c r="Q90" s="119"/>
      <c r="R90" s="120" t="s">
        <v>18</v>
      </c>
      <c r="S90" s="121"/>
      <c r="T90" s="122" t="s">
        <v>105</v>
      </c>
      <c r="U90" s="119"/>
      <c r="V90" s="123">
        <f t="shared" si="2"/>
        <v>0</v>
      </c>
      <c r="W90" s="124"/>
    </row>
    <row r="91" spans="1:26" ht="15.75" x14ac:dyDescent="0.25">
      <c r="A91" s="7"/>
      <c r="B91" s="12"/>
      <c r="G91" s="66" t="str">
        <f t="shared" si="4"/>
        <v/>
      </c>
      <c r="H91" s="51"/>
      <c r="I91" s="52"/>
      <c r="J91" s="32"/>
      <c r="K91" s="52"/>
      <c r="L91" s="52"/>
      <c r="M91" s="117">
        <f t="shared" si="3"/>
        <v>0</v>
      </c>
      <c r="N91" s="117">
        <f t="shared" si="1"/>
        <v>0</v>
      </c>
      <c r="O91" s="68"/>
      <c r="P91" s="118" t="s">
        <v>106</v>
      </c>
      <c r="Q91" s="119"/>
      <c r="R91" s="120" t="s">
        <v>18</v>
      </c>
      <c r="S91" s="121"/>
      <c r="T91" s="122" t="s">
        <v>107</v>
      </c>
      <c r="U91" s="119"/>
      <c r="V91" s="123">
        <f t="shared" si="2"/>
        <v>0</v>
      </c>
      <c r="W91" s="124"/>
    </row>
    <row r="92" spans="1:26" ht="15.75" x14ac:dyDescent="0.25">
      <c r="A92" s="7"/>
      <c r="B92" s="12"/>
      <c r="G92" s="66" t="str">
        <f t="shared" si="4"/>
        <v/>
      </c>
      <c r="H92" s="51"/>
      <c r="I92" s="52"/>
      <c r="J92" s="32"/>
      <c r="K92" s="52"/>
      <c r="L92" s="52"/>
      <c r="M92" s="117">
        <f t="shared" si="3"/>
        <v>0</v>
      </c>
      <c r="N92" s="117">
        <f t="shared" si="1"/>
        <v>0</v>
      </c>
      <c r="O92" s="68"/>
      <c r="P92" s="118" t="s">
        <v>108</v>
      </c>
      <c r="Q92" s="119"/>
      <c r="R92" s="120" t="s">
        <v>18</v>
      </c>
      <c r="S92" s="121"/>
      <c r="T92" s="122" t="s">
        <v>109</v>
      </c>
      <c r="U92" s="119"/>
      <c r="V92" s="123">
        <f t="shared" si="2"/>
        <v>0</v>
      </c>
      <c r="W92" s="124"/>
    </row>
    <row r="93" spans="1:26" ht="15.75" x14ac:dyDescent="0.25">
      <c r="A93" s="7"/>
      <c r="B93" s="12"/>
      <c r="G93" s="66" t="str">
        <f t="shared" si="4"/>
        <v/>
      </c>
      <c r="H93" s="51"/>
      <c r="I93" s="52"/>
      <c r="J93" s="32"/>
      <c r="K93" s="52"/>
      <c r="L93" s="52"/>
      <c r="M93" s="117">
        <f t="shared" si="3"/>
        <v>0</v>
      </c>
      <c r="N93" s="117">
        <f t="shared" si="1"/>
        <v>0</v>
      </c>
      <c r="O93" s="68"/>
      <c r="P93" s="118" t="s">
        <v>110</v>
      </c>
      <c r="Q93" s="119"/>
      <c r="R93" s="120" t="s">
        <v>18</v>
      </c>
      <c r="S93" s="121"/>
      <c r="T93" s="122" t="s">
        <v>111</v>
      </c>
      <c r="U93" s="119"/>
      <c r="V93" s="123">
        <f t="shared" si="2"/>
        <v>0</v>
      </c>
      <c r="W93" s="124"/>
    </row>
    <row r="94" spans="1:26" ht="15.75" x14ac:dyDescent="0.25">
      <c r="A94" s="7"/>
      <c r="B94" s="12"/>
      <c r="G94" s="66" t="str">
        <f t="shared" si="4"/>
        <v/>
      </c>
      <c r="H94" s="51"/>
      <c r="I94" s="52"/>
      <c r="J94" s="32"/>
      <c r="K94" s="52"/>
      <c r="L94" s="52"/>
      <c r="M94" s="117">
        <f t="shared" si="3"/>
        <v>0</v>
      </c>
      <c r="N94" s="117">
        <f t="shared" si="1"/>
        <v>0</v>
      </c>
      <c r="O94" s="68"/>
      <c r="P94" s="118" t="s">
        <v>112</v>
      </c>
      <c r="Q94" s="119"/>
      <c r="R94" s="120" t="s">
        <v>18</v>
      </c>
      <c r="S94" s="121"/>
      <c r="T94" s="122" t="s">
        <v>113</v>
      </c>
      <c r="U94" s="119"/>
      <c r="V94" s="123">
        <f t="shared" si="2"/>
        <v>0</v>
      </c>
      <c r="W94" s="124"/>
    </row>
    <row r="95" spans="1:26" ht="15.75" x14ac:dyDescent="0.25">
      <c r="A95" s="7"/>
      <c r="B95" s="12"/>
      <c r="G95" s="66" t="str">
        <f t="shared" si="4"/>
        <v/>
      </c>
      <c r="H95" s="51"/>
      <c r="I95" s="52"/>
      <c r="J95" s="32"/>
      <c r="K95" s="52"/>
      <c r="L95" s="52"/>
      <c r="M95" s="117">
        <f t="shared" si="3"/>
        <v>0</v>
      </c>
      <c r="N95" s="117">
        <f t="shared" si="1"/>
        <v>0</v>
      </c>
      <c r="O95" s="68"/>
      <c r="P95" s="118" t="s">
        <v>114</v>
      </c>
      <c r="Q95" s="119"/>
      <c r="R95" s="120" t="s">
        <v>18</v>
      </c>
      <c r="S95" s="121"/>
      <c r="T95" s="122" t="s">
        <v>115</v>
      </c>
      <c r="U95" s="119"/>
      <c r="V95" s="123">
        <f t="shared" si="2"/>
        <v>0</v>
      </c>
      <c r="W95" s="124"/>
    </row>
    <row r="96" spans="1:26" ht="15.75" x14ac:dyDescent="0.25">
      <c r="A96" s="7"/>
      <c r="B96" s="12"/>
      <c r="G96" s="66" t="str">
        <f t="shared" si="4"/>
        <v/>
      </c>
      <c r="H96" s="51"/>
      <c r="I96" s="52"/>
      <c r="J96" s="32"/>
      <c r="K96" s="52"/>
      <c r="L96" s="52"/>
      <c r="M96" s="117">
        <f t="shared" si="3"/>
        <v>0</v>
      </c>
      <c r="N96" s="117">
        <f t="shared" si="1"/>
        <v>0</v>
      </c>
      <c r="O96" s="68"/>
      <c r="P96" s="118" t="s">
        <v>116</v>
      </c>
      <c r="Q96" s="119"/>
      <c r="R96" s="120" t="s">
        <v>18</v>
      </c>
      <c r="S96" s="121"/>
      <c r="T96" s="122" t="s">
        <v>117</v>
      </c>
      <c r="U96" s="119"/>
      <c r="V96" s="123">
        <f t="shared" si="2"/>
        <v>0</v>
      </c>
      <c r="W96" s="124"/>
    </row>
    <row r="97" spans="1:23" ht="15.75" x14ac:dyDescent="0.25">
      <c r="A97" s="7"/>
      <c r="B97" s="12"/>
      <c r="G97" s="66" t="str">
        <f t="shared" si="4"/>
        <v/>
      </c>
      <c r="H97" s="51"/>
      <c r="I97" s="52"/>
      <c r="J97" s="32"/>
      <c r="K97" s="52"/>
      <c r="L97" s="52"/>
      <c r="M97" s="117">
        <f t="shared" si="3"/>
        <v>0</v>
      </c>
      <c r="N97" s="117">
        <f t="shared" si="1"/>
        <v>0</v>
      </c>
      <c r="O97" s="68"/>
      <c r="P97" s="118" t="s">
        <v>118</v>
      </c>
      <c r="Q97" s="119"/>
      <c r="R97" s="120" t="s">
        <v>18</v>
      </c>
      <c r="S97" s="121"/>
      <c r="T97" s="122" t="s">
        <v>119</v>
      </c>
      <c r="U97" s="119"/>
      <c r="V97" s="123">
        <f t="shared" si="2"/>
        <v>0</v>
      </c>
      <c r="W97" s="124"/>
    </row>
    <row r="98" spans="1:23" ht="15.75" x14ac:dyDescent="0.25">
      <c r="A98" s="7"/>
      <c r="B98" s="12"/>
      <c r="G98" s="66" t="str">
        <f t="shared" si="4"/>
        <v/>
      </c>
      <c r="H98" s="51"/>
      <c r="I98" s="52"/>
      <c r="J98" s="32"/>
      <c r="K98" s="52"/>
      <c r="L98" s="52"/>
      <c r="M98" s="117">
        <f t="shared" si="3"/>
        <v>0</v>
      </c>
      <c r="N98" s="117">
        <f t="shared" si="1"/>
        <v>0</v>
      </c>
      <c r="O98" s="68"/>
      <c r="P98" s="118" t="s">
        <v>120</v>
      </c>
      <c r="Q98" s="119"/>
      <c r="R98" s="120" t="s">
        <v>18</v>
      </c>
      <c r="S98" s="121"/>
      <c r="T98" s="122" t="s">
        <v>121</v>
      </c>
      <c r="U98" s="119"/>
      <c r="V98" s="123">
        <f t="shared" si="2"/>
        <v>0</v>
      </c>
      <c r="W98" s="124"/>
    </row>
    <row r="99" spans="1:23" ht="15.75" x14ac:dyDescent="0.25">
      <c r="A99" s="7"/>
      <c r="B99" s="12"/>
      <c r="G99" s="66" t="str">
        <f t="shared" si="4"/>
        <v/>
      </c>
      <c r="H99" s="51"/>
      <c r="I99" s="52"/>
      <c r="J99" s="32"/>
      <c r="K99" s="52"/>
      <c r="L99" s="52"/>
      <c r="M99" s="117">
        <f t="shared" si="3"/>
        <v>0</v>
      </c>
      <c r="N99" s="117">
        <f t="shared" si="1"/>
        <v>0</v>
      </c>
      <c r="O99" s="68"/>
      <c r="P99" s="118" t="s">
        <v>122</v>
      </c>
      <c r="Q99" s="119"/>
      <c r="R99" s="120" t="s">
        <v>18</v>
      </c>
      <c r="S99" s="121"/>
      <c r="T99" s="122" t="s">
        <v>123</v>
      </c>
      <c r="U99" s="119"/>
      <c r="V99" s="123">
        <f t="shared" si="2"/>
        <v>0</v>
      </c>
      <c r="W99" s="124"/>
    </row>
    <row r="100" spans="1:23" ht="15.75" x14ac:dyDescent="0.25">
      <c r="A100" s="7"/>
      <c r="B100" s="12"/>
      <c r="G100" s="66" t="str">
        <f t="shared" si="4"/>
        <v/>
      </c>
      <c r="H100" s="51"/>
      <c r="I100" s="52"/>
      <c r="J100" s="32"/>
      <c r="K100" s="52"/>
      <c r="L100" s="52"/>
      <c r="M100" s="117">
        <f t="shared" si="3"/>
        <v>0</v>
      </c>
      <c r="N100" s="117">
        <f t="shared" si="1"/>
        <v>0</v>
      </c>
      <c r="O100" s="68"/>
      <c r="P100" s="118" t="s">
        <v>124</v>
      </c>
      <c r="Q100" s="119"/>
      <c r="R100" s="120" t="s">
        <v>18</v>
      </c>
      <c r="S100" s="121"/>
      <c r="T100" s="122" t="s">
        <v>125</v>
      </c>
      <c r="U100" s="119"/>
      <c r="V100" s="123">
        <f t="shared" si="2"/>
        <v>0</v>
      </c>
      <c r="W100" s="124"/>
    </row>
    <row r="101" spans="1:23" ht="15.75" x14ac:dyDescent="0.25">
      <c r="A101" s="7"/>
      <c r="B101" s="12"/>
      <c r="G101" s="66" t="str">
        <f t="shared" si="4"/>
        <v/>
      </c>
      <c r="H101" s="51"/>
      <c r="I101" s="52"/>
      <c r="J101" s="32"/>
      <c r="K101" s="52"/>
      <c r="L101" s="52"/>
      <c r="M101" s="117">
        <f t="shared" si="3"/>
        <v>0</v>
      </c>
      <c r="N101" s="117">
        <f t="shared" si="1"/>
        <v>0</v>
      </c>
      <c r="O101" s="68"/>
      <c r="P101" s="118" t="s">
        <v>126</v>
      </c>
      <c r="Q101" s="119"/>
      <c r="R101" s="120" t="s">
        <v>18</v>
      </c>
      <c r="S101" s="121"/>
      <c r="T101" s="122" t="s">
        <v>127</v>
      </c>
      <c r="U101" s="119"/>
      <c r="V101" s="123">
        <f t="shared" si="2"/>
        <v>0</v>
      </c>
      <c r="W101" s="124"/>
    </row>
    <row r="102" spans="1:23" ht="15.75" x14ac:dyDescent="0.25">
      <c r="A102" s="7"/>
      <c r="B102" s="12"/>
      <c r="G102" s="66" t="str">
        <f t="shared" si="4"/>
        <v/>
      </c>
      <c r="H102" s="51"/>
      <c r="I102" s="52"/>
      <c r="J102" s="32"/>
      <c r="K102" s="52"/>
      <c r="L102" s="52"/>
      <c r="M102" s="117">
        <f t="shared" si="3"/>
        <v>0</v>
      </c>
      <c r="N102" s="117">
        <f t="shared" si="1"/>
        <v>0</v>
      </c>
      <c r="O102" s="68"/>
      <c r="P102" s="118" t="s">
        <v>128</v>
      </c>
      <c r="Q102" s="119"/>
      <c r="R102" s="120" t="s">
        <v>18</v>
      </c>
      <c r="S102" s="121"/>
      <c r="T102" s="122" t="s">
        <v>129</v>
      </c>
      <c r="U102" s="119"/>
      <c r="V102" s="123">
        <f t="shared" si="2"/>
        <v>0</v>
      </c>
      <c r="W102" s="124"/>
    </row>
    <row r="103" spans="1:23" ht="15.75" x14ac:dyDescent="0.25">
      <c r="A103" s="7"/>
      <c r="B103" s="12"/>
      <c r="G103" s="66" t="str">
        <f t="shared" si="4"/>
        <v/>
      </c>
      <c r="H103" s="51"/>
      <c r="I103" s="52"/>
      <c r="J103" s="32"/>
      <c r="K103" s="52"/>
      <c r="L103" s="52"/>
      <c r="M103" s="117">
        <f t="shared" si="3"/>
        <v>0</v>
      </c>
      <c r="N103" s="117">
        <f t="shared" si="1"/>
        <v>0</v>
      </c>
      <c r="O103" s="68"/>
      <c r="P103" s="118" t="s">
        <v>130</v>
      </c>
      <c r="Q103" s="119"/>
      <c r="R103" s="120" t="s">
        <v>18</v>
      </c>
      <c r="S103" s="121"/>
      <c r="T103" s="122" t="s">
        <v>131</v>
      </c>
      <c r="U103" s="119"/>
      <c r="V103" s="123">
        <f t="shared" si="2"/>
        <v>0</v>
      </c>
      <c r="W103" s="124"/>
    </row>
    <row r="104" spans="1:23" ht="15.75" x14ac:dyDescent="0.25">
      <c r="A104" s="7"/>
      <c r="B104" s="12"/>
      <c r="G104" s="66" t="str">
        <f t="shared" si="4"/>
        <v/>
      </c>
      <c r="H104" s="51"/>
      <c r="I104" s="52"/>
      <c r="J104" s="32"/>
      <c r="K104" s="52"/>
      <c r="L104" s="52"/>
      <c r="M104" s="117">
        <f t="shared" si="3"/>
        <v>0</v>
      </c>
      <c r="N104" s="117">
        <f t="shared" si="1"/>
        <v>0</v>
      </c>
      <c r="O104" s="68"/>
      <c r="P104" s="118" t="s">
        <v>132</v>
      </c>
      <c r="Q104" s="119"/>
      <c r="R104" s="120" t="s">
        <v>18</v>
      </c>
      <c r="S104" s="121"/>
      <c r="T104" s="122" t="s">
        <v>133</v>
      </c>
      <c r="U104" s="119"/>
      <c r="V104" s="123">
        <f t="shared" si="2"/>
        <v>0</v>
      </c>
      <c r="W104" s="124"/>
    </row>
    <row r="105" spans="1:23" ht="15.75" x14ac:dyDescent="0.25">
      <c r="A105" s="7"/>
      <c r="B105" s="12"/>
      <c r="G105" s="66" t="str">
        <f t="shared" si="4"/>
        <v/>
      </c>
      <c r="H105" s="51"/>
      <c r="I105" s="52"/>
      <c r="J105" s="32"/>
      <c r="K105" s="52"/>
      <c r="L105" s="52"/>
      <c r="M105" s="117">
        <f t="shared" si="3"/>
        <v>0</v>
      </c>
      <c r="N105" s="117">
        <f t="shared" si="1"/>
        <v>0</v>
      </c>
      <c r="O105" s="68"/>
      <c r="P105" s="118" t="s">
        <v>134</v>
      </c>
      <c r="Q105" s="119"/>
      <c r="R105" s="120" t="s">
        <v>18</v>
      </c>
      <c r="S105" s="121"/>
      <c r="T105" s="122" t="s">
        <v>135</v>
      </c>
      <c r="U105" s="119"/>
      <c r="V105" s="123">
        <f t="shared" si="2"/>
        <v>0</v>
      </c>
      <c r="W105" s="124"/>
    </row>
    <row r="106" spans="1:23" ht="15.75" x14ac:dyDescent="0.25">
      <c r="A106" s="7"/>
      <c r="B106" s="12"/>
      <c r="G106" s="66" t="str">
        <f t="shared" si="4"/>
        <v/>
      </c>
      <c r="H106" s="51"/>
      <c r="I106" s="52"/>
      <c r="J106" s="32"/>
      <c r="K106" s="52"/>
      <c r="L106" s="52"/>
      <c r="M106" s="117">
        <f t="shared" si="3"/>
        <v>0</v>
      </c>
      <c r="N106" s="117">
        <f t="shared" si="1"/>
        <v>0</v>
      </c>
      <c r="O106" s="68"/>
      <c r="P106" s="118" t="s">
        <v>136</v>
      </c>
      <c r="Q106" s="119"/>
      <c r="R106" s="120" t="s">
        <v>18</v>
      </c>
      <c r="S106" s="121"/>
      <c r="T106" s="122" t="s">
        <v>137</v>
      </c>
      <c r="U106" s="119"/>
      <c r="V106" s="123">
        <f t="shared" si="2"/>
        <v>0</v>
      </c>
      <c r="W106" s="124"/>
    </row>
    <row r="107" spans="1:23" ht="15.75" x14ac:dyDescent="0.25">
      <c r="A107" s="7"/>
      <c r="B107" s="12"/>
      <c r="G107" s="66" t="str">
        <f t="shared" si="4"/>
        <v/>
      </c>
      <c r="H107" s="51"/>
      <c r="I107" s="52"/>
      <c r="J107" s="32"/>
      <c r="K107" s="52"/>
      <c r="L107" s="52"/>
      <c r="M107" s="117">
        <f t="shared" si="3"/>
        <v>0</v>
      </c>
      <c r="N107" s="117">
        <f t="shared" si="1"/>
        <v>0</v>
      </c>
      <c r="O107" s="68"/>
      <c r="P107" s="118" t="s">
        <v>138</v>
      </c>
      <c r="Q107" s="119"/>
      <c r="R107" s="120" t="s">
        <v>18</v>
      </c>
      <c r="S107" s="121"/>
      <c r="T107" s="122" t="s">
        <v>139</v>
      </c>
      <c r="U107" s="119"/>
      <c r="V107" s="123">
        <f t="shared" si="2"/>
        <v>0</v>
      </c>
      <c r="W107" s="124"/>
    </row>
    <row r="108" spans="1:23" ht="15.75" x14ac:dyDescent="0.25">
      <c r="A108" s="7"/>
      <c r="B108" s="12"/>
      <c r="G108" s="66" t="str">
        <f t="shared" si="4"/>
        <v/>
      </c>
      <c r="H108" s="51"/>
      <c r="I108" s="52"/>
      <c r="J108" s="32"/>
      <c r="K108" s="52"/>
      <c r="L108" s="52"/>
      <c r="M108" s="117">
        <f t="shared" si="3"/>
        <v>0</v>
      </c>
      <c r="N108" s="117">
        <f t="shared" si="1"/>
        <v>0</v>
      </c>
      <c r="O108" s="68"/>
      <c r="P108" s="118" t="s">
        <v>140</v>
      </c>
      <c r="Q108" s="119"/>
      <c r="R108" s="120" t="s">
        <v>18</v>
      </c>
      <c r="S108" s="121"/>
      <c r="T108" s="122" t="s">
        <v>141</v>
      </c>
      <c r="U108" s="119"/>
      <c r="V108" s="123">
        <f t="shared" si="2"/>
        <v>0</v>
      </c>
      <c r="W108" s="124"/>
    </row>
    <row r="109" spans="1:23" ht="15.75" x14ac:dyDescent="0.25">
      <c r="A109" s="7"/>
      <c r="B109" s="12"/>
      <c r="G109" s="66" t="str">
        <f t="shared" si="4"/>
        <v/>
      </c>
      <c r="H109" s="51"/>
      <c r="I109" s="52"/>
      <c r="J109" s="32"/>
      <c r="K109" s="52"/>
      <c r="L109" s="52"/>
      <c r="M109" s="117">
        <f t="shared" si="3"/>
        <v>0</v>
      </c>
      <c r="N109" s="117">
        <f t="shared" si="1"/>
        <v>0</v>
      </c>
      <c r="O109" s="68"/>
      <c r="P109" s="118" t="s">
        <v>142</v>
      </c>
      <c r="Q109" s="119"/>
      <c r="R109" s="120" t="s">
        <v>18</v>
      </c>
      <c r="S109" s="121"/>
      <c r="T109" s="122" t="s">
        <v>143</v>
      </c>
      <c r="U109" s="119"/>
      <c r="V109" s="123">
        <f t="shared" si="2"/>
        <v>0</v>
      </c>
      <c r="W109" s="124"/>
    </row>
    <row r="110" spans="1:23" ht="15.75" x14ac:dyDescent="0.25">
      <c r="A110" s="7"/>
      <c r="B110" s="12"/>
      <c r="G110" s="66" t="str">
        <f t="shared" si="4"/>
        <v/>
      </c>
      <c r="H110" s="51"/>
      <c r="I110" s="52"/>
      <c r="J110" s="32"/>
      <c r="K110" s="52"/>
      <c r="L110" s="52"/>
      <c r="M110" s="117">
        <f t="shared" si="3"/>
        <v>0</v>
      </c>
      <c r="N110" s="117">
        <f t="shared" si="1"/>
        <v>0</v>
      </c>
      <c r="O110" s="68"/>
      <c r="P110" s="118" t="s">
        <v>144</v>
      </c>
      <c r="Q110" s="119"/>
      <c r="R110" s="120" t="s">
        <v>18</v>
      </c>
      <c r="S110" s="121"/>
      <c r="T110" s="122" t="s">
        <v>145</v>
      </c>
      <c r="U110" s="119"/>
      <c r="V110" s="123">
        <f t="shared" si="2"/>
        <v>0</v>
      </c>
      <c r="W110" s="124"/>
    </row>
    <row r="111" spans="1:23" ht="15.75" x14ac:dyDescent="0.25">
      <c r="A111" s="7"/>
      <c r="B111" s="12"/>
      <c r="G111" s="66" t="str">
        <f t="shared" si="4"/>
        <v/>
      </c>
      <c r="H111" s="51"/>
      <c r="I111" s="52"/>
      <c r="J111" s="32"/>
      <c r="K111" s="52"/>
      <c r="L111" s="52"/>
      <c r="M111" s="117">
        <f t="shared" si="3"/>
        <v>0</v>
      </c>
      <c r="N111" s="117">
        <f t="shared" si="1"/>
        <v>0</v>
      </c>
      <c r="O111" s="68"/>
      <c r="P111" s="118" t="s">
        <v>146</v>
      </c>
      <c r="Q111" s="119"/>
      <c r="R111" s="120" t="s">
        <v>18</v>
      </c>
      <c r="S111" s="121"/>
      <c r="T111" s="122" t="s">
        <v>147</v>
      </c>
      <c r="U111" s="119"/>
      <c r="V111" s="123">
        <f t="shared" si="2"/>
        <v>0</v>
      </c>
      <c r="W111" s="124"/>
    </row>
    <row r="112" spans="1:23" ht="15.75" x14ac:dyDescent="0.25">
      <c r="A112" s="7"/>
      <c r="B112" s="12"/>
      <c r="G112" s="66" t="str">
        <f t="shared" si="4"/>
        <v/>
      </c>
      <c r="H112" s="51"/>
      <c r="I112" s="52"/>
      <c r="J112" s="32"/>
      <c r="K112" s="52"/>
      <c r="L112" s="52"/>
      <c r="M112" s="117">
        <f t="shared" si="3"/>
        <v>0</v>
      </c>
      <c r="N112" s="117">
        <f t="shared" si="1"/>
        <v>0</v>
      </c>
      <c r="O112" s="68"/>
      <c r="P112" s="118" t="s">
        <v>148</v>
      </c>
      <c r="Q112" s="119"/>
      <c r="R112" s="120" t="s">
        <v>18</v>
      </c>
      <c r="S112" s="121"/>
      <c r="T112" s="122" t="s">
        <v>149</v>
      </c>
      <c r="U112" s="119"/>
      <c r="V112" s="123">
        <f t="shared" si="2"/>
        <v>0</v>
      </c>
      <c r="W112" s="124"/>
    </row>
    <row r="113" spans="1:23" ht="15.75" x14ac:dyDescent="0.25">
      <c r="A113" s="7"/>
      <c r="B113" s="12"/>
      <c r="G113" s="66" t="str">
        <f t="shared" si="4"/>
        <v/>
      </c>
      <c r="H113" s="51"/>
      <c r="I113" s="52"/>
      <c r="J113" s="32"/>
      <c r="K113" s="52"/>
      <c r="L113" s="52"/>
      <c r="M113" s="117">
        <f t="shared" ref="M113:M142" si="5">I113*K113</f>
        <v>0</v>
      </c>
      <c r="N113" s="117">
        <f t="shared" si="1"/>
        <v>0</v>
      </c>
      <c r="O113" s="68"/>
      <c r="P113" s="118" t="s">
        <v>150</v>
      </c>
      <c r="Q113" s="119"/>
      <c r="R113" s="120" t="s">
        <v>18</v>
      </c>
      <c r="S113" s="121"/>
      <c r="T113" s="122" t="s">
        <v>151</v>
      </c>
      <c r="U113" s="119"/>
      <c r="V113" s="123">
        <f t="shared" si="2"/>
        <v>0</v>
      </c>
      <c r="W113" s="124"/>
    </row>
    <row r="114" spans="1:23" ht="15.75" x14ac:dyDescent="0.25">
      <c r="A114" s="7"/>
      <c r="B114" s="12"/>
      <c r="G114" s="66" t="str">
        <f t="shared" si="4"/>
        <v/>
      </c>
      <c r="H114" s="51"/>
      <c r="I114" s="52"/>
      <c r="J114" s="32"/>
      <c r="K114" s="52"/>
      <c r="L114" s="52"/>
      <c r="M114" s="117">
        <f t="shared" si="5"/>
        <v>0</v>
      </c>
      <c r="N114" s="117">
        <f t="shared" ref="N114:N142" si="6">IF(L114="",I114*100,I114*L114)</f>
        <v>0</v>
      </c>
      <c r="O114" s="68"/>
      <c r="P114" s="118" t="s">
        <v>152</v>
      </c>
      <c r="Q114" s="119"/>
      <c r="R114" s="120" t="s">
        <v>18</v>
      </c>
      <c r="S114" s="121"/>
      <c r="T114" s="122" t="s">
        <v>153</v>
      </c>
      <c r="U114" s="119"/>
      <c r="V114" s="123">
        <f t="shared" ref="V114:V142" si="7">Q114*S114*U114</f>
        <v>0</v>
      </c>
      <c r="W114" s="124"/>
    </row>
    <row r="115" spans="1:23" ht="15.75" x14ac:dyDescent="0.25">
      <c r="A115" s="7"/>
      <c r="B115" s="12"/>
      <c r="G115" s="66" t="str">
        <f t="shared" si="4"/>
        <v/>
      </c>
      <c r="H115" s="51"/>
      <c r="I115" s="52"/>
      <c r="J115" s="32"/>
      <c r="K115" s="52"/>
      <c r="L115" s="52"/>
      <c r="M115" s="117">
        <f t="shared" si="5"/>
        <v>0</v>
      </c>
      <c r="N115" s="117">
        <f t="shared" si="6"/>
        <v>0</v>
      </c>
      <c r="O115" s="68"/>
      <c r="P115" s="118" t="s">
        <v>154</v>
      </c>
      <c r="Q115" s="119"/>
      <c r="R115" s="120" t="s">
        <v>18</v>
      </c>
      <c r="S115" s="121"/>
      <c r="T115" s="122" t="s">
        <v>155</v>
      </c>
      <c r="U115" s="119"/>
      <c r="V115" s="123">
        <f t="shared" si="7"/>
        <v>0</v>
      </c>
      <c r="W115" s="124"/>
    </row>
    <row r="116" spans="1:23" ht="15.75" x14ac:dyDescent="0.25">
      <c r="A116" s="7"/>
      <c r="B116" s="12"/>
      <c r="G116" s="66" t="str">
        <f t="shared" si="4"/>
        <v/>
      </c>
      <c r="H116" s="51"/>
      <c r="I116" s="52"/>
      <c r="J116" s="32"/>
      <c r="K116" s="52"/>
      <c r="L116" s="52"/>
      <c r="M116" s="117">
        <f t="shared" si="5"/>
        <v>0</v>
      </c>
      <c r="N116" s="117">
        <f t="shared" si="6"/>
        <v>0</v>
      </c>
      <c r="O116" s="68"/>
      <c r="P116" s="118" t="s">
        <v>156</v>
      </c>
      <c r="Q116" s="119"/>
      <c r="R116" s="120" t="s">
        <v>18</v>
      </c>
      <c r="S116" s="121"/>
      <c r="T116" s="122" t="s">
        <v>157</v>
      </c>
      <c r="U116" s="119"/>
      <c r="V116" s="123">
        <f t="shared" si="7"/>
        <v>0</v>
      </c>
      <c r="W116" s="124"/>
    </row>
    <row r="117" spans="1:23" ht="15.75" x14ac:dyDescent="0.25">
      <c r="A117" s="7"/>
      <c r="B117" s="12"/>
      <c r="G117" s="66" t="str">
        <f t="shared" si="4"/>
        <v/>
      </c>
      <c r="H117" s="51"/>
      <c r="I117" s="52"/>
      <c r="J117" s="32"/>
      <c r="K117" s="52"/>
      <c r="L117" s="52"/>
      <c r="M117" s="117">
        <f t="shared" si="5"/>
        <v>0</v>
      </c>
      <c r="N117" s="117">
        <f t="shared" si="6"/>
        <v>0</v>
      </c>
      <c r="O117" s="68"/>
      <c r="P117" s="118" t="s">
        <v>158</v>
      </c>
      <c r="Q117" s="119"/>
      <c r="R117" s="120" t="s">
        <v>18</v>
      </c>
      <c r="S117" s="121"/>
      <c r="T117" s="122" t="s">
        <v>159</v>
      </c>
      <c r="U117" s="119"/>
      <c r="V117" s="123">
        <f t="shared" si="7"/>
        <v>0</v>
      </c>
      <c r="W117" s="124"/>
    </row>
    <row r="118" spans="1:23" ht="15.75" x14ac:dyDescent="0.25">
      <c r="A118" s="7"/>
      <c r="B118" s="12"/>
      <c r="G118" s="66" t="str">
        <f t="shared" si="4"/>
        <v/>
      </c>
      <c r="H118" s="51"/>
      <c r="I118" s="52"/>
      <c r="J118" s="32"/>
      <c r="K118" s="52"/>
      <c r="L118" s="52"/>
      <c r="M118" s="117">
        <f t="shared" si="5"/>
        <v>0</v>
      </c>
      <c r="N118" s="117">
        <f t="shared" si="6"/>
        <v>0</v>
      </c>
      <c r="O118" s="68"/>
      <c r="P118" s="118" t="s">
        <v>160</v>
      </c>
      <c r="Q118" s="119"/>
      <c r="R118" s="120" t="s">
        <v>18</v>
      </c>
      <c r="S118" s="121"/>
      <c r="T118" s="122" t="s">
        <v>161</v>
      </c>
      <c r="U118" s="119"/>
      <c r="V118" s="123">
        <f t="shared" si="7"/>
        <v>0</v>
      </c>
      <c r="W118" s="124"/>
    </row>
    <row r="119" spans="1:23" ht="15.75" x14ac:dyDescent="0.25">
      <c r="A119" s="7"/>
      <c r="B119" s="12"/>
      <c r="G119" s="66" t="str">
        <f t="shared" si="4"/>
        <v/>
      </c>
      <c r="H119" s="51"/>
      <c r="I119" s="52"/>
      <c r="J119" s="32"/>
      <c r="K119" s="52"/>
      <c r="L119" s="52"/>
      <c r="M119" s="117">
        <f t="shared" si="5"/>
        <v>0</v>
      </c>
      <c r="N119" s="117">
        <f t="shared" si="6"/>
        <v>0</v>
      </c>
      <c r="O119" s="68"/>
      <c r="P119" s="118" t="s">
        <v>162</v>
      </c>
      <c r="Q119" s="119"/>
      <c r="R119" s="120" t="s">
        <v>18</v>
      </c>
      <c r="S119" s="121"/>
      <c r="T119" s="122" t="s">
        <v>163</v>
      </c>
      <c r="U119" s="119"/>
      <c r="V119" s="123">
        <f t="shared" si="7"/>
        <v>0</v>
      </c>
      <c r="W119" s="124"/>
    </row>
    <row r="120" spans="1:23" ht="15.75" x14ac:dyDescent="0.25">
      <c r="A120" s="7"/>
      <c r="B120" s="12"/>
      <c r="G120" s="66" t="str">
        <f t="shared" si="4"/>
        <v/>
      </c>
      <c r="H120" s="51"/>
      <c r="I120" s="52"/>
      <c r="J120" s="32"/>
      <c r="K120" s="52"/>
      <c r="L120" s="52"/>
      <c r="M120" s="117">
        <f t="shared" si="5"/>
        <v>0</v>
      </c>
      <c r="N120" s="117">
        <f t="shared" si="6"/>
        <v>0</v>
      </c>
      <c r="O120" s="68"/>
      <c r="P120" s="118" t="s">
        <v>164</v>
      </c>
      <c r="Q120" s="119"/>
      <c r="R120" s="120" t="s">
        <v>18</v>
      </c>
      <c r="S120" s="121"/>
      <c r="T120" s="122" t="s">
        <v>165</v>
      </c>
      <c r="U120" s="119"/>
      <c r="V120" s="123">
        <f t="shared" si="7"/>
        <v>0</v>
      </c>
      <c r="W120" s="124"/>
    </row>
    <row r="121" spans="1:23" ht="15.75" x14ac:dyDescent="0.25">
      <c r="A121" s="7"/>
      <c r="B121" s="12"/>
      <c r="G121" s="66" t="str">
        <f t="shared" si="4"/>
        <v/>
      </c>
      <c r="H121" s="51"/>
      <c r="I121" s="52"/>
      <c r="J121" s="32"/>
      <c r="K121" s="52"/>
      <c r="L121" s="52"/>
      <c r="M121" s="117">
        <f t="shared" si="5"/>
        <v>0</v>
      </c>
      <c r="N121" s="117">
        <f t="shared" si="6"/>
        <v>0</v>
      </c>
      <c r="O121" s="68"/>
      <c r="P121" s="118" t="s">
        <v>166</v>
      </c>
      <c r="Q121" s="119"/>
      <c r="R121" s="120" t="s">
        <v>18</v>
      </c>
      <c r="S121" s="121"/>
      <c r="T121" s="122" t="s">
        <v>167</v>
      </c>
      <c r="U121" s="119"/>
      <c r="V121" s="123">
        <f t="shared" si="7"/>
        <v>0</v>
      </c>
      <c r="W121" s="124"/>
    </row>
    <row r="122" spans="1:23" ht="15.75" x14ac:dyDescent="0.25">
      <c r="A122" s="7"/>
      <c r="B122" s="12"/>
      <c r="G122" s="66" t="str">
        <f t="shared" si="4"/>
        <v/>
      </c>
      <c r="H122" s="51"/>
      <c r="I122" s="52"/>
      <c r="J122" s="32"/>
      <c r="K122" s="52"/>
      <c r="L122" s="52"/>
      <c r="M122" s="117">
        <f t="shared" si="5"/>
        <v>0</v>
      </c>
      <c r="N122" s="117">
        <f t="shared" si="6"/>
        <v>0</v>
      </c>
      <c r="O122" s="68"/>
      <c r="P122" s="118" t="s">
        <v>168</v>
      </c>
      <c r="Q122" s="119"/>
      <c r="R122" s="120" t="s">
        <v>18</v>
      </c>
      <c r="S122" s="121"/>
      <c r="T122" s="122" t="s">
        <v>169</v>
      </c>
      <c r="U122" s="119"/>
      <c r="V122" s="123">
        <f t="shared" si="7"/>
        <v>0</v>
      </c>
      <c r="W122" s="124"/>
    </row>
    <row r="123" spans="1:23" ht="15.75" x14ac:dyDescent="0.25">
      <c r="A123" s="7"/>
      <c r="B123" s="12"/>
      <c r="G123" s="66" t="str">
        <f t="shared" si="4"/>
        <v/>
      </c>
      <c r="H123" s="51"/>
      <c r="I123" s="52"/>
      <c r="J123" s="32"/>
      <c r="K123" s="52"/>
      <c r="L123" s="52"/>
      <c r="M123" s="117">
        <f t="shared" si="5"/>
        <v>0</v>
      </c>
      <c r="N123" s="117">
        <f t="shared" si="6"/>
        <v>0</v>
      </c>
      <c r="O123" s="68"/>
      <c r="P123" s="118" t="s">
        <v>170</v>
      </c>
      <c r="Q123" s="119"/>
      <c r="R123" s="120" t="s">
        <v>18</v>
      </c>
      <c r="S123" s="121"/>
      <c r="T123" s="122" t="s">
        <v>171</v>
      </c>
      <c r="U123" s="119"/>
      <c r="V123" s="123">
        <f t="shared" si="7"/>
        <v>0</v>
      </c>
      <c r="W123" s="124"/>
    </row>
    <row r="124" spans="1:23" ht="15.75" x14ac:dyDescent="0.25">
      <c r="A124" s="7"/>
      <c r="B124" s="12"/>
      <c r="G124" s="66" t="str">
        <f t="shared" si="4"/>
        <v/>
      </c>
      <c r="H124" s="51"/>
      <c r="I124" s="52"/>
      <c r="J124" s="32"/>
      <c r="K124" s="52"/>
      <c r="L124" s="52"/>
      <c r="M124" s="117">
        <f t="shared" si="5"/>
        <v>0</v>
      </c>
      <c r="N124" s="117">
        <f t="shared" si="6"/>
        <v>0</v>
      </c>
      <c r="O124" s="68"/>
      <c r="P124" s="118" t="s">
        <v>172</v>
      </c>
      <c r="Q124" s="119"/>
      <c r="R124" s="120" t="s">
        <v>18</v>
      </c>
      <c r="S124" s="121"/>
      <c r="T124" s="122" t="s">
        <v>173</v>
      </c>
      <c r="U124" s="119"/>
      <c r="V124" s="123">
        <f t="shared" si="7"/>
        <v>0</v>
      </c>
      <c r="W124" s="124"/>
    </row>
    <row r="125" spans="1:23" ht="15.75" x14ac:dyDescent="0.25">
      <c r="A125" s="7"/>
      <c r="B125" s="12"/>
      <c r="G125" s="66" t="str">
        <f t="shared" si="4"/>
        <v/>
      </c>
      <c r="H125" s="51"/>
      <c r="I125" s="52"/>
      <c r="J125" s="32"/>
      <c r="K125" s="52"/>
      <c r="L125" s="52"/>
      <c r="M125" s="117">
        <f t="shared" si="5"/>
        <v>0</v>
      </c>
      <c r="N125" s="117">
        <f t="shared" si="6"/>
        <v>0</v>
      </c>
      <c r="O125" s="68"/>
      <c r="P125" s="118" t="s">
        <v>174</v>
      </c>
      <c r="Q125" s="119"/>
      <c r="R125" s="120" t="s">
        <v>18</v>
      </c>
      <c r="S125" s="121"/>
      <c r="T125" s="122" t="s">
        <v>175</v>
      </c>
      <c r="U125" s="119"/>
      <c r="V125" s="123">
        <f t="shared" si="7"/>
        <v>0</v>
      </c>
      <c r="W125" s="124"/>
    </row>
    <row r="126" spans="1:23" ht="15.75" x14ac:dyDescent="0.25">
      <c r="A126" s="7"/>
      <c r="B126" s="12"/>
      <c r="G126" s="66" t="str">
        <f t="shared" si="4"/>
        <v/>
      </c>
      <c r="H126" s="51"/>
      <c r="I126" s="52"/>
      <c r="J126" s="32"/>
      <c r="K126" s="52"/>
      <c r="L126" s="52"/>
      <c r="M126" s="117">
        <f t="shared" si="5"/>
        <v>0</v>
      </c>
      <c r="N126" s="117">
        <f t="shared" si="6"/>
        <v>0</v>
      </c>
      <c r="O126" s="68"/>
      <c r="P126" s="118" t="s">
        <v>176</v>
      </c>
      <c r="Q126" s="119"/>
      <c r="R126" s="120" t="s">
        <v>18</v>
      </c>
      <c r="S126" s="121"/>
      <c r="T126" s="122" t="s">
        <v>177</v>
      </c>
      <c r="U126" s="119"/>
      <c r="V126" s="123">
        <f t="shared" si="7"/>
        <v>0</v>
      </c>
      <c r="W126" s="124"/>
    </row>
    <row r="127" spans="1:23" ht="15.75" x14ac:dyDescent="0.25">
      <c r="A127" s="7"/>
      <c r="B127" s="12"/>
      <c r="G127" s="66" t="str">
        <f t="shared" ref="G127:G148" si="8">IF(AND(L126&gt;0,K126&gt;0,I126&gt;0),G126+1,"")</f>
        <v/>
      </c>
      <c r="H127" s="51"/>
      <c r="I127" s="52"/>
      <c r="J127" s="32"/>
      <c r="K127" s="52"/>
      <c r="L127" s="52"/>
      <c r="M127" s="117">
        <f t="shared" si="5"/>
        <v>0</v>
      </c>
      <c r="N127" s="117">
        <f t="shared" si="6"/>
        <v>0</v>
      </c>
      <c r="O127" s="68"/>
      <c r="P127" s="118" t="s">
        <v>178</v>
      </c>
      <c r="Q127" s="119"/>
      <c r="R127" s="120" t="s">
        <v>18</v>
      </c>
      <c r="S127" s="121"/>
      <c r="T127" s="122" t="s">
        <v>179</v>
      </c>
      <c r="U127" s="119"/>
      <c r="V127" s="123">
        <f t="shared" si="7"/>
        <v>0</v>
      </c>
      <c r="W127" s="124"/>
    </row>
    <row r="128" spans="1:23" ht="15.75" x14ac:dyDescent="0.25">
      <c r="A128" s="7"/>
      <c r="B128" s="12"/>
      <c r="G128" s="66" t="str">
        <f t="shared" si="8"/>
        <v/>
      </c>
      <c r="H128" s="51"/>
      <c r="I128" s="52"/>
      <c r="J128" s="32"/>
      <c r="K128" s="52"/>
      <c r="L128" s="52"/>
      <c r="M128" s="117">
        <f t="shared" si="5"/>
        <v>0</v>
      </c>
      <c r="N128" s="117">
        <f t="shared" si="6"/>
        <v>0</v>
      </c>
      <c r="O128" s="68"/>
      <c r="P128" s="118" t="s">
        <v>180</v>
      </c>
      <c r="Q128" s="119"/>
      <c r="R128" s="120" t="s">
        <v>18</v>
      </c>
      <c r="S128" s="121"/>
      <c r="T128" s="122" t="s">
        <v>181</v>
      </c>
      <c r="U128" s="119"/>
      <c r="V128" s="123">
        <f t="shared" si="7"/>
        <v>0</v>
      </c>
      <c r="W128" s="124"/>
    </row>
    <row r="129" spans="1:23" ht="15.75" x14ac:dyDescent="0.25">
      <c r="A129" s="7"/>
      <c r="B129" s="12"/>
      <c r="G129" s="66" t="str">
        <f t="shared" si="8"/>
        <v/>
      </c>
      <c r="H129" s="51"/>
      <c r="I129" s="52"/>
      <c r="J129" s="32"/>
      <c r="K129" s="52"/>
      <c r="L129" s="52"/>
      <c r="M129" s="117">
        <f t="shared" si="5"/>
        <v>0</v>
      </c>
      <c r="N129" s="117">
        <f t="shared" si="6"/>
        <v>0</v>
      </c>
      <c r="O129" s="68"/>
      <c r="P129" s="118" t="s">
        <v>182</v>
      </c>
      <c r="Q129" s="119"/>
      <c r="R129" s="120" t="s">
        <v>18</v>
      </c>
      <c r="S129" s="121"/>
      <c r="T129" s="122" t="s">
        <v>183</v>
      </c>
      <c r="U129" s="119"/>
      <c r="V129" s="123">
        <f t="shared" si="7"/>
        <v>0</v>
      </c>
      <c r="W129" s="124"/>
    </row>
    <row r="130" spans="1:23" ht="15.75" x14ac:dyDescent="0.25">
      <c r="A130" s="7"/>
      <c r="B130" s="12"/>
      <c r="G130" s="66" t="str">
        <f t="shared" si="8"/>
        <v/>
      </c>
      <c r="H130" s="51"/>
      <c r="I130" s="52"/>
      <c r="J130" s="32"/>
      <c r="K130" s="52"/>
      <c r="L130" s="52"/>
      <c r="M130" s="117">
        <f t="shared" si="5"/>
        <v>0</v>
      </c>
      <c r="N130" s="117">
        <f t="shared" si="6"/>
        <v>0</v>
      </c>
      <c r="O130" s="68"/>
      <c r="P130" s="118" t="s">
        <v>184</v>
      </c>
      <c r="Q130" s="119"/>
      <c r="R130" s="120" t="s">
        <v>18</v>
      </c>
      <c r="S130" s="121"/>
      <c r="T130" s="122" t="s">
        <v>185</v>
      </c>
      <c r="U130" s="119"/>
      <c r="V130" s="123">
        <f t="shared" si="7"/>
        <v>0</v>
      </c>
      <c r="W130" s="124"/>
    </row>
    <row r="131" spans="1:23" ht="15.75" x14ac:dyDescent="0.25">
      <c r="A131" s="7"/>
      <c r="B131" s="12"/>
      <c r="G131" s="66" t="str">
        <f t="shared" si="8"/>
        <v/>
      </c>
      <c r="H131" s="51"/>
      <c r="I131" s="52"/>
      <c r="J131" s="32"/>
      <c r="K131" s="52"/>
      <c r="L131" s="52"/>
      <c r="M131" s="117">
        <f t="shared" si="5"/>
        <v>0</v>
      </c>
      <c r="N131" s="117">
        <f t="shared" si="6"/>
        <v>0</v>
      </c>
      <c r="O131" s="68"/>
      <c r="P131" s="118" t="s">
        <v>186</v>
      </c>
      <c r="Q131" s="119"/>
      <c r="R131" s="120" t="s">
        <v>18</v>
      </c>
      <c r="S131" s="121"/>
      <c r="T131" s="122" t="s">
        <v>187</v>
      </c>
      <c r="U131" s="119"/>
      <c r="V131" s="123">
        <f t="shared" si="7"/>
        <v>0</v>
      </c>
      <c r="W131" s="124"/>
    </row>
    <row r="132" spans="1:23" ht="15.75" x14ac:dyDescent="0.25">
      <c r="A132" s="7"/>
      <c r="B132" s="12"/>
      <c r="G132" s="66" t="str">
        <f t="shared" si="8"/>
        <v/>
      </c>
      <c r="H132" s="51"/>
      <c r="I132" s="52"/>
      <c r="J132" s="32"/>
      <c r="K132" s="52"/>
      <c r="L132" s="52"/>
      <c r="M132" s="117">
        <f t="shared" si="5"/>
        <v>0</v>
      </c>
      <c r="N132" s="117">
        <f t="shared" si="6"/>
        <v>0</v>
      </c>
      <c r="O132" s="68"/>
      <c r="P132" s="118" t="s">
        <v>188</v>
      </c>
      <c r="Q132" s="119"/>
      <c r="R132" s="120" t="s">
        <v>18</v>
      </c>
      <c r="S132" s="121"/>
      <c r="T132" s="122" t="s">
        <v>189</v>
      </c>
      <c r="U132" s="119"/>
      <c r="V132" s="123">
        <f t="shared" si="7"/>
        <v>0</v>
      </c>
      <c r="W132" s="124"/>
    </row>
    <row r="133" spans="1:23" ht="15.75" x14ac:dyDescent="0.25">
      <c r="A133" s="7"/>
      <c r="B133" s="12"/>
      <c r="G133" s="66" t="str">
        <f t="shared" si="8"/>
        <v/>
      </c>
      <c r="H133" s="51"/>
      <c r="I133" s="52"/>
      <c r="J133" s="32"/>
      <c r="K133" s="52"/>
      <c r="L133" s="52"/>
      <c r="M133" s="117">
        <f t="shared" si="5"/>
        <v>0</v>
      </c>
      <c r="N133" s="117">
        <f t="shared" si="6"/>
        <v>0</v>
      </c>
      <c r="O133" s="68"/>
      <c r="P133" s="118" t="s">
        <v>190</v>
      </c>
      <c r="Q133" s="119"/>
      <c r="R133" s="120" t="s">
        <v>18</v>
      </c>
      <c r="S133" s="121"/>
      <c r="T133" s="122" t="s">
        <v>191</v>
      </c>
      <c r="U133" s="119"/>
      <c r="V133" s="123">
        <f t="shared" si="7"/>
        <v>0</v>
      </c>
      <c r="W133" s="124"/>
    </row>
    <row r="134" spans="1:23" ht="15.75" x14ac:dyDescent="0.25">
      <c r="A134" s="7"/>
      <c r="B134" s="12"/>
      <c r="G134" s="66" t="str">
        <f t="shared" si="8"/>
        <v/>
      </c>
      <c r="H134" s="51"/>
      <c r="I134" s="52"/>
      <c r="J134" s="32"/>
      <c r="K134" s="52"/>
      <c r="L134" s="52"/>
      <c r="M134" s="117">
        <f t="shared" si="5"/>
        <v>0</v>
      </c>
      <c r="N134" s="117">
        <f t="shared" si="6"/>
        <v>0</v>
      </c>
      <c r="O134" s="68"/>
      <c r="P134" s="118" t="s">
        <v>192</v>
      </c>
      <c r="Q134" s="119"/>
      <c r="R134" s="120" t="s">
        <v>18</v>
      </c>
      <c r="S134" s="121"/>
      <c r="T134" s="122" t="s">
        <v>193</v>
      </c>
      <c r="U134" s="119"/>
      <c r="V134" s="123">
        <f t="shared" si="7"/>
        <v>0</v>
      </c>
      <c r="W134" s="124"/>
    </row>
    <row r="135" spans="1:23" ht="15.75" x14ac:dyDescent="0.25">
      <c r="A135" s="7"/>
      <c r="B135" s="12"/>
      <c r="G135" s="66" t="str">
        <f t="shared" si="8"/>
        <v/>
      </c>
      <c r="H135" s="51"/>
      <c r="I135" s="52"/>
      <c r="J135" s="32"/>
      <c r="K135" s="52"/>
      <c r="L135" s="52"/>
      <c r="M135" s="117">
        <f t="shared" si="5"/>
        <v>0</v>
      </c>
      <c r="N135" s="117">
        <f t="shared" si="6"/>
        <v>0</v>
      </c>
      <c r="O135" s="68"/>
      <c r="P135" s="118" t="s">
        <v>194</v>
      </c>
      <c r="Q135" s="119"/>
      <c r="R135" s="120" t="s">
        <v>18</v>
      </c>
      <c r="S135" s="121"/>
      <c r="T135" s="122" t="s">
        <v>195</v>
      </c>
      <c r="U135" s="119"/>
      <c r="V135" s="123">
        <f t="shared" si="7"/>
        <v>0</v>
      </c>
      <c r="W135" s="124"/>
    </row>
    <row r="136" spans="1:23" ht="15.75" x14ac:dyDescent="0.25">
      <c r="A136" s="7"/>
      <c r="B136" s="12"/>
      <c r="G136" s="66" t="str">
        <f t="shared" si="8"/>
        <v/>
      </c>
      <c r="H136" s="51"/>
      <c r="I136" s="52"/>
      <c r="J136" s="32"/>
      <c r="K136" s="52"/>
      <c r="L136" s="52"/>
      <c r="M136" s="117">
        <f t="shared" si="5"/>
        <v>0</v>
      </c>
      <c r="N136" s="117">
        <f t="shared" si="6"/>
        <v>0</v>
      </c>
      <c r="O136" s="68"/>
      <c r="P136" s="118" t="s">
        <v>196</v>
      </c>
      <c r="Q136" s="119"/>
      <c r="R136" s="120" t="s">
        <v>18</v>
      </c>
      <c r="S136" s="121"/>
      <c r="T136" s="122" t="s">
        <v>197</v>
      </c>
      <c r="U136" s="119"/>
      <c r="V136" s="123">
        <f t="shared" si="7"/>
        <v>0</v>
      </c>
      <c r="W136" s="124"/>
    </row>
    <row r="137" spans="1:23" ht="15.75" x14ac:dyDescent="0.25">
      <c r="A137" s="7"/>
      <c r="B137" s="12"/>
      <c r="G137" s="66" t="str">
        <f t="shared" si="8"/>
        <v/>
      </c>
      <c r="H137" s="51"/>
      <c r="I137" s="52"/>
      <c r="J137" s="32"/>
      <c r="K137" s="52"/>
      <c r="L137" s="52"/>
      <c r="M137" s="117">
        <f t="shared" si="5"/>
        <v>0</v>
      </c>
      <c r="N137" s="117">
        <f t="shared" si="6"/>
        <v>0</v>
      </c>
      <c r="O137" s="68"/>
      <c r="P137" s="118" t="s">
        <v>198</v>
      </c>
      <c r="Q137" s="119"/>
      <c r="R137" s="120" t="s">
        <v>18</v>
      </c>
      <c r="S137" s="121"/>
      <c r="T137" s="122" t="s">
        <v>199</v>
      </c>
      <c r="U137" s="119"/>
      <c r="V137" s="123">
        <f t="shared" si="7"/>
        <v>0</v>
      </c>
      <c r="W137" s="124"/>
    </row>
    <row r="138" spans="1:23" ht="15.75" x14ac:dyDescent="0.25">
      <c r="A138" s="7"/>
      <c r="B138" s="12"/>
      <c r="G138" s="66" t="str">
        <f t="shared" si="8"/>
        <v/>
      </c>
      <c r="H138" s="51"/>
      <c r="I138" s="52"/>
      <c r="J138" s="32"/>
      <c r="K138" s="52"/>
      <c r="L138" s="52"/>
      <c r="M138" s="117">
        <f t="shared" si="5"/>
        <v>0</v>
      </c>
      <c r="N138" s="117">
        <f t="shared" si="6"/>
        <v>0</v>
      </c>
      <c r="O138" s="68"/>
      <c r="P138" s="118" t="s">
        <v>200</v>
      </c>
      <c r="Q138" s="119"/>
      <c r="R138" s="120" t="s">
        <v>18</v>
      </c>
      <c r="S138" s="121"/>
      <c r="T138" s="122" t="s">
        <v>201</v>
      </c>
      <c r="U138" s="119"/>
      <c r="V138" s="123">
        <f t="shared" si="7"/>
        <v>0</v>
      </c>
      <c r="W138" s="124"/>
    </row>
    <row r="139" spans="1:23" ht="15.75" x14ac:dyDescent="0.25">
      <c r="A139" s="7"/>
      <c r="B139" s="12"/>
      <c r="G139" s="66" t="str">
        <f t="shared" si="8"/>
        <v/>
      </c>
      <c r="H139" s="51"/>
      <c r="I139" s="52"/>
      <c r="J139" s="32"/>
      <c r="K139" s="52"/>
      <c r="L139" s="52"/>
      <c r="M139" s="117">
        <f t="shared" si="5"/>
        <v>0</v>
      </c>
      <c r="N139" s="117">
        <f t="shared" si="6"/>
        <v>0</v>
      </c>
      <c r="O139" s="68"/>
      <c r="P139" s="118" t="s">
        <v>202</v>
      </c>
      <c r="Q139" s="119"/>
      <c r="R139" s="120" t="s">
        <v>18</v>
      </c>
      <c r="S139" s="121"/>
      <c r="T139" s="122" t="s">
        <v>203</v>
      </c>
      <c r="U139" s="119"/>
      <c r="V139" s="123">
        <f t="shared" si="7"/>
        <v>0</v>
      </c>
      <c r="W139" s="124"/>
    </row>
    <row r="140" spans="1:23" ht="15.75" x14ac:dyDescent="0.25">
      <c r="A140" s="7"/>
      <c r="B140" s="12"/>
      <c r="G140" s="66" t="str">
        <f t="shared" si="8"/>
        <v/>
      </c>
      <c r="H140" s="51"/>
      <c r="I140" s="52"/>
      <c r="J140" s="32"/>
      <c r="K140" s="52"/>
      <c r="L140" s="52"/>
      <c r="M140" s="117">
        <f t="shared" si="5"/>
        <v>0</v>
      </c>
      <c r="N140" s="117">
        <f t="shared" si="6"/>
        <v>0</v>
      </c>
      <c r="O140" s="68"/>
      <c r="P140" s="118" t="s">
        <v>204</v>
      </c>
      <c r="Q140" s="119"/>
      <c r="R140" s="120" t="s">
        <v>18</v>
      </c>
      <c r="S140" s="121"/>
      <c r="T140" s="122" t="s">
        <v>205</v>
      </c>
      <c r="U140" s="119"/>
      <c r="V140" s="123">
        <f t="shared" si="7"/>
        <v>0</v>
      </c>
      <c r="W140" s="124"/>
    </row>
    <row r="141" spans="1:23" ht="15.75" x14ac:dyDescent="0.25">
      <c r="A141" s="7"/>
      <c r="B141" s="12"/>
      <c r="G141" s="66" t="str">
        <f t="shared" si="8"/>
        <v/>
      </c>
      <c r="H141" s="51"/>
      <c r="I141" s="52"/>
      <c r="J141" s="32"/>
      <c r="K141" s="52"/>
      <c r="L141" s="52"/>
      <c r="M141" s="117">
        <f t="shared" si="5"/>
        <v>0</v>
      </c>
      <c r="N141" s="117">
        <f t="shared" si="6"/>
        <v>0</v>
      </c>
      <c r="O141" s="68"/>
      <c r="P141" s="118" t="s">
        <v>206</v>
      </c>
      <c r="Q141" s="119"/>
      <c r="R141" s="120" t="s">
        <v>18</v>
      </c>
      <c r="S141" s="121"/>
      <c r="T141" s="122" t="s">
        <v>207</v>
      </c>
      <c r="U141" s="119"/>
      <c r="V141" s="123">
        <f t="shared" si="7"/>
        <v>0</v>
      </c>
      <c r="W141" s="124"/>
    </row>
    <row r="142" spans="1:23" ht="15.75" x14ac:dyDescent="0.25">
      <c r="A142" s="7"/>
      <c r="B142" s="12"/>
      <c r="G142" s="66" t="str">
        <f t="shared" si="8"/>
        <v/>
      </c>
      <c r="H142" s="51"/>
      <c r="I142" s="52"/>
      <c r="J142" s="32"/>
      <c r="K142" s="52"/>
      <c r="L142" s="52"/>
      <c r="M142" s="117">
        <f t="shared" si="5"/>
        <v>0</v>
      </c>
      <c r="N142" s="117">
        <f t="shared" si="6"/>
        <v>0</v>
      </c>
      <c r="O142" s="68"/>
      <c r="P142" s="125" t="s">
        <v>208</v>
      </c>
      <c r="Q142" s="119"/>
      <c r="R142" s="126" t="s">
        <v>18</v>
      </c>
      <c r="S142" s="121"/>
      <c r="T142" s="127" t="s">
        <v>209</v>
      </c>
      <c r="U142" s="119"/>
      <c r="V142" s="128">
        <f t="shared" si="7"/>
        <v>0</v>
      </c>
      <c r="W142" s="124"/>
    </row>
    <row r="143" spans="1:23" ht="15" x14ac:dyDescent="0.2">
      <c r="A143" s="25"/>
      <c r="B143" s="12"/>
      <c r="C143" s="12"/>
      <c r="D143" s="12"/>
      <c r="E143" s="12"/>
      <c r="F143" s="12"/>
      <c r="G143" s="66" t="str">
        <f t="shared" si="8"/>
        <v/>
      </c>
      <c r="H143" s="51"/>
      <c r="I143" s="52"/>
      <c r="J143" s="32"/>
      <c r="K143" s="52"/>
      <c r="L143" s="52"/>
      <c r="M143" s="11"/>
      <c r="N143" s="11"/>
      <c r="O143" s="11"/>
      <c r="P143" s="25"/>
      <c r="Q143" s="11"/>
      <c r="R143" s="47"/>
      <c r="S143" s="48"/>
      <c r="T143" s="25"/>
      <c r="U143" s="11"/>
      <c r="V143" s="11"/>
      <c r="W143" s="12"/>
    </row>
    <row r="144" spans="1:23" ht="15" x14ac:dyDescent="0.2">
      <c r="A144" s="25"/>
      <c r="B144" s="12"/>
      <c r="C144" s="12"/>
      <c r="D144" s="12"/>
      <c r="E144" s="12"/>
      <c r="F144" s="12"/>
      <c r="G144" s="66" t="str">
        <f t="shared" si="8"/>
        <v/>
      </c>
      <c r="H144" s="51"/>
      <c r="I144" s="52"/>
      <c r="J144" s="32"/>
      <c r="K144" s="52"/>
      <c r="L144" s="52"/>
      <c r="M144" s="11"/>
      <c r="N144" s="11"/>
      <c r="O144" s="11"/>
      <c r="P144" s="25"/>
      <c r="Q144" s="11"/>
      <c r="R144" s="47"/>
      <c r="S144" s="48"/>
      <c r="T144" s="25"/>
      <c r="U144" s="11"/>
      <c r="V144" s="11"/>
      <c r="W144" s="12"/>
    </row>
    <row r="145" spans="1:23" ht="15" x14ac:dyDescent="0.2">
      <c r="A145" s="25"/>
      <c r="B145" s="12"/>
      <c r="C145" s="12"/>
      <c r="D145" s="12"/>
      <c r="E145" s="12"/>
      <c r="F145" s="12"/>
      <c r="G145" s="66" t="str">
        <f t="shared" si="8"/>
        <v/>
      </c>
      <c r="H145" s="51"/>
      <c r="I145" s="52"/>
      <c r="J145" s="32"/>
      <c r="K145" s="52"/>
      <c r="L145" s="52"/>
      <c r="M145" s="11"/>
      <c r="N145" s="11"/>
      <c r="O145" s="11"/>
      <c r="P145" s="25"/>
      <c r="Q145" s="11"/>
      <c r="R145" s="47"/>
      <c r="S145" s="48"/>
      <c r="T145" s="25"/>
      <c r="U145" s="11"/>
      <c r="V145" s="11"/>
      <c r="W145" s="12"/>
    </row>
    <row r="146" spans="1:23" ht="15" x14ac:dyDescent="0.2">
      <c r="A146" s="25"/>
      <c r="B146" s="12"/>
      <c r="C146" s="12"/>
      <c r="D146" s="12"/>
      <c r="E146" s="12"/>
      <c r="F146" s="12"/>
      <c r="G146" s="66" t="str">
        <f t="shared" si="8"/>
        <v/>
      </c>
      <c r="H146" s="51"/>
      <c r="I146" s="52"/>
      <c r="J146" s="32"/>
      <c r="K146" s="52"/>
      <c r="L146" s="52"/>
      <c r="M146" s="11"/>
      <c r="N146" s="11"/>
      <c r="O146" s="11"/>
      <c r="P146" s="25"/>
      <c r="Q146" s="11"/>
      <c r="R146" s="47"/>
      <c r="S146" s="48"/>
      <c r="T146" s="25"/>
      <c r="U146" s="11"/>
      <c r="V146" s="11"/>
      <c r="W146" s="12"/>
    </row>
    <row r="147" spans="1:23" ht="15" x14ac:dyDescent="0.2">
      <c r="A147" s="25"/>
      <c r="B147" s="12"/>
      <c r="C147" s="12"/>
      <c r="D147" s="12"/>
      <c r="E147" s="12"/>
      <c r="F147" s="12"/>
      <c r="G147" s="66" t="str">
        <f t="shared" si="8"/>
        <v/>
      </c>
      <c r="H147" s="51"/>
      <c r="I147" s="52"/>
      <c r="J147" s="32"/>
      <c r="K147" s="52"/>
      <c r="L147" s="52"/>
      <c r="M147" s="11"/>
      <c r="N147" s="11"/>
      <c r="O147" s="11"/>
      <c r="P147" s="25"/>
      <c r="Q147" s="11"/>
      <c r="R147" s="47"/>
      <c r="S147" s="48"/>
      <c r="T147" s="25"/>
      <c r="U147" s="11"/>
      <c r="V147" s="11"/>
      <c r="W147" s="12"/>
    </row>
    <row r="148" spans="1:23" ht="15" x14ac:dyDescent="0.2">
      <c r="A148" s="12"/>
      <c r="B148" s="12"/>
      <c r="C148" s="12"/>
      <c r="D148" s="12"/>
      <c r="E148" s="12"/>
      <c r="F148" s="12"/>
      <c r="G148" s="66" t="str">
        <f t="shared" si="8"/>
        <v/>
      </c>
      <c r="H148" s="51"/>
      <c r="I148" s="52"/>
      <c r="J148" s="32"/>
      <c r="K148" s="52"/>
      <c r="L148" s="52"/>
      <c r="M148" s="11"/>
      <c r="N148" s="11"/>
      <c r="O148" s="11"/>
      <c r="P148" s="25"/>
      <c r="Q148" s="11"/>
      <c r="R148" s="47"/>
      <c r="S148" s="48"/>
      <c r="T148" s="25"/>
      <c r="U148" s="11"/>
      <c r="V148" s="11"/>
      <c r="W148" s="12"/>
    </row>
    <row r="149" spans="1:23" x14ac:dyDescent="0.2">
      <c r="H149" s="46"/>
    </row>
    <row r="150" spans="1:23" x14ac:dyDescent="0.2">
      <c r="G150" s="68"/>
      <c r="H150" s="11"/>
      <c r="I150" s="11"/>
      <c r="J150" s="11"/>
      <c r="K150" s="11"/>
      <c r="L150" s="11"/>
    </row>
  </sheetData>
  <sheetProtection algorithmName="SHA-512" hashValue="oKgRwQBqW3KICt4J3a8YzvkW9a/htc5HYHiIngoaktYMXn5wpl1QuKAcHDsN6ANsY5yG4j55z/cDE+iR1YhVBw==" saltValue="QrXT2it40hFJ7Sr16kdcFQ==" spinCount="100000" sheet="1" objects="1" scenarios="1"/>
  <protectedRanges>
    <protectedRange sqref="L58" name="Range6"/>
    <protectedRange sqref="I58:K58" name="Range5"/>
    <protectedRange sqref="B51:B53" name="Range1_1"/>
    <protectedRange sqref="E51:E53" name="Range2_1"/>
    <protectedRange sqref="B49" name="Range4_1"/>
    <protectedRange sqref="B55 B57" name="Range3_1"/>
    <protectedRange sqref="I49:K57 H49:H149" name="Range6_5"/>
    <protectedRange sqref="L49:L57" name="Range6_6"/>
  </protectedRanges>
  <dataConsolidate/>
  <mergeCells count="29">
    <mergeCell ref="A12:XFD12"/>
    <mergeCell ref="G5:L5"/>
    <mergeCell ref="E10:L10"/>
    <mergeCell ref="E11:G11"/>
    <mergeCell ref="A3:XFD3"/>
    <mergeCell ref="E8:I8"/>
    <mergeCell ref="E6:L6"/>
    <mergeCell ref="H9:L9"/>
    <mergeCell ref="F36:IV36"/>
    <mergeCell ref="A34:XFD34"/>
    <mergeCell ref="O41:P41"/>
    <mergeCell ref="A44:XFD44"/>
    <mergeCell ref="H15:L15"/>
    <mergeCell ref="A74:C77"/>
    <mergeCell ref="A70:C73"/>
    <mergeCell ref="A66:C69"/>
    <mergeCell ref="A1:XFD1"/>
    <mergeCell ref="A17:XFD17"/>
    <mergeCell ref="A59:C60"/>
    <mergeCell ref="G47:L47"/>
    <mergeCell ref="Y48:Z48"/>
    <mergeCell ref="A22:XFD22"/>
    <mergeCell ref="O40:P40"/>
    <mergeCell ref="A18:XFD18"/>
    <mergeCell ref="A20:XFD21"/>
    <mergeCell ref="E14:I14"/>
    <mergeCell ref="A36:D36"/>
    <mergeCell ref="A37:XFD37"/>
    <mergeCell ref="A35:XFD35"/>
  </mergeCells>
  <phoneticPr fontId="10" type="noConversion"/>
  <conditionalFormatting sqref="B25">
    <cfRule type="cellIs" dxfId="19" priority="44" stopIfTrue="1" operator="greaterThan">
      <formula>$B$26</formula>
    </cfRule>
    <cfRule type="cellIs" dxfId="18" priority="45" stopIfTrue="1" operator="lessThanOrEqual">
      <formula>$B$26</formula>
    </cfRule>
  </conditionalFormatting>
  <conditionalFormatting sqref="G59:L148">
    <cfRule type="expression" dxfId="17" priority="28">
      <formula>$G59=""</formula>
    </cfRule>
    <cfRule type="expression" dxfId="16" priority="29">
      <formula>$G59&gt;$G58</formula>
    </cfRule>
  </conditionalFormatting>
  <conditionalFormatting sqref="G61:L61">
    <cfRule type="expression" dxfId="15" priority="26">
      <formula>$G61=""</formula>
    </cfRule>
    <cfRule type="expression" dxfId="14" priority="27">
      <formula>$G61&gt;$G60</formula>
    </cfRule>
  </conditionalFormatting>
  <conditionalFormatting sqref="G61:L61">
    <cfRule type="expression" dxfId="13" priority="24">
      <formula>$G61=""</formula>
    </cfRule>
    <cfRule type="expression" dxfId="12" priority="25">
      <formula>$G61&gt;$G60</formula>
    </cfRule>
  </conditionalFormatting>
  <conditionalFormatting sqref="G149:L149">
    <cfRule type="expression" dxfId="11" priority="10">
      <formula>$G149=""</formula>
    </cfRule>
    <cfRule type="expression" dxfId="10" priority="11">
      <formula>$G149&gt;$G148</formula>
    </cfRule>
  </conditionalFormatting>
  <conditionalFormatting sqref="G149:L149">
    <cfRule type="expression" dxfId="9" priority="8">
      <formula>$G149=""</formula>
    </cfRule>
    <cfRule type="expression" dxfId="8" priority="9">
      <formula>$G149&gt;$G148</formula>
    </cfRule>
  </conditionalFormatting>
  <conditionalFormatting sqref="G61:L61">
    <cfRule type="expression" dxfId="7" priority="58" stopIfTrue="1">
      <formula>$G61=""</formula>
    </cfRule>
    <cfRule type="expression" dxfId="6" priority="59" stopIfTrue="1">
      <formula>$G61&gt;$G60</formula>
    </cfRule>
  </conditionalFormatting>
  <conditionalFormatting sqref="B61">
    <cfRule type="expression" dxfId="5" priority="60" stopIfTrue="1">
      <formula>$B$62=""</formula>
    </cfRule>
    <cfRule type="cellIs" dxfId="4" priority="61" stopIfTrue="1" operator="lessThanOrEqual">
      <formula>$B$26</formula>
    </cfRule>
    <cfRule type="cellIs" dxfId="3" priority="62" stopIfTrue="1" operator="greaterThan">
      <formula>$B$26</formula>
    </cfRule>
  </conditionalFormatting>
  <conditionalFormatting sqref="A70">
    <cfRule type="cellIs" dxfId="2" priority="3" stopIfTrue="1" operator="notEqual">
      <formula>""</formula>
    </cfRule>
  </conditionalFormatting>
  <conditionalFormatting sqref="A74">
    <cfRule type="cellIs" dxfId="1" priority="2" stopIfTrue="1" operator="notEqual">
      <formula>""</formula>
    </cfRule>
  </conditionalFormatting>
  <conditionalFormatting sqref="B63">
    <cfRule type="expression" dxfId="0" priority="1" stopIfTrue="1">
      <formula>AND(G27=1,subsidie&gt;0,subsidie&lt;&gt;"")</formula>
    </cfRule>
  </conditionalFormatting>
  <dataValidations count="1">
    <dataValidation type="list" allowBlank="1" showInputMessage="1" showErrorMessage="1" sqref="H49:H149" xr:uid="{00000000-0002-0000-0000-000000000000}">
      <formula1>Y$51:Y$53</formula1>
    </dataValidation>
  </dataValidations>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45" r:id="rId4" name="Drop Down 21">
              <controlPr defaultSize="0" autoLine="0" autoPict="0">
                <anchor moveWithCells="1">
                  <from>
                    <xdr:col>7</xdr:col>
                    <xdr:colOff>57150</xdr:colOff>
                    <xdr:row>19</xdr:row>
                    <xdr:rowOff>28575</xdr:rowOff>
                  </from>
                  <to>
                    <xdr:col>8</xdr:col>
                    <xdr:colOff>828675</xdr:colOff>
                    <xdr:row>20</xdr:row>
                    <xdr:rowOff>123825</xdr:rowOff>
                  </to>
                </anchor>
              </controlPr>
            </control>
          </mc:Choice>
        </mc:AlternateContent>
        <mc:AlternateContent xmlns:mc="http://schemas.openxmlformats.org/markup-compatibility/2006">
          <mc:Choice Requires="x14">
            <control shapeId="1048" r:id="rId5" name="Drop Down 24">
              <controlPr defaultSize="0" autoLine="0" autoPict="0">
                <anchor moveWithCells="1">
                  <from>
                    <xdr:col>0</xdr:col>
                    <xdr:colOff>47625</xdr:colOff>
                    <xdr:row>19</xdr:row>
                    <xdr:rowOff>19050</xdr:rowOff>
                  </from>
                  <to>
                    <xdr:col>0</xdr:col>
                    <xdr:colOff>1828800</xdr:colOff>
                    <xdr:row>20</xdr:row>
                    <xdr:rowOff>114300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1DAC2FADDA3A84BA9F91DF7E6B0717C" ma:contentTypeVersion="11" ma:contentTypeDescription="Create a new document." ma:contentTypeScope="" ma:versionID="a8438076d65e14f6f8a3f7bf978d01d4">
  <xsd:schema xmlns:xsd="http://www.w3.org/2001/XMLSchema" xmlns:xs="http://www.w3.org/2001/XMLSchema" xmlns:p="http://schemas.microsoft.com/office/2006/metadata/properties" xmlns:ns3="6c26cc89-706f-4bea-b771-0c48a7002ad0" xmlns:ns4="bde29d85-dc64-468d-a284-f91c6a869308" targetNamespace="http://schemas.microsoft.com/office/2006/metadata/properties" ma:root="true" ma:fieldsID="de3d1bac79468f3cee83b969696de9c9" ns3:_="" ns4:_="">
    <xsd:import namespace="6c26cc89-706f-4bea-b771-0c48a7002ad0"/>
    <xsd:import namespace="bde29d85-dc64-468d-a284-f91c6a86930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26cc89-706f-4bea-b771-0c48a7002a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e29d85-dc64-468d-a284-f91c6a86930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D2A13E-EA6C-49BF-8487-09E1730902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26cc89-706f-4bea-b771-0c48a7002ad0"/>
    <ds:schemaRef ds:uri="bde29d85-dc64-468d-a284-f91c6a8693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EA59BA-5349-4F02-9F0B-4A8E523EBCBB}">
  <ds:schemaRefs>
    <ds:schemaRef ds:uri="http://schemas.microsoft.com/sharepoint/v3/contenttype/forms"/>
  </ds:schemaRefs>
</ds:datastoreItem>
</file>

<file path=customXml/itemProps3.xml><?xml version="1.0" encoding="utf-8"?>
<ds:datastoreItem xmlns:ds="http://schemas.openxmlformats.org/officeDocument/2006/customXml" ds:itemID="{3434B20A-892C-4D04-AF0D-3267EA1B968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9</vt:i4>
      </vt:variant>
    </vt:vector>
  </HeadingPairs>
  <TitlesOfParts>
    <vt:vector size="10" baseType="lpstr">
      <vt:lpstr>Premie relighting newlighting</vt:lpstr>
      <vt:lpstr>aantalRuimtes</vt:lpstr>
      <vt:lpstr>maxSub</vt:lpstr>
      <vt:lpstr>Pinst</vt:lpstr>
      <vt:lpstr>PinstCalc</vt:lpstr>
      <vt:lpstr>Pstr</vt:lpstr>
      <vt:lpstr>PstrCalc</vt:lpstr>
      <vt:lpstr>subsidie</vt:lpstr>
      <vt:lpstr>typeFactor</vt:lpstr>
      <vt:lpstr>typeProject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Jordi De Smet</dc:creator>
  <cp:lastModifiedBy>Ducathé Lindsay</cp:lastModifiedBy>
  <dcterms:created xsi:type="dcterms:W3CDTF">2009-02-03T14:33:31Z</dcterms:created>
  <dcterms:modified xsi:type="dcterms:W3CDTF">2020-11-18T12:45:07Z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0x010100B1DAC2FADDA3A84BA9F91DF7E6B0717C</vt:lpwstr>
  </property>
</Properties>
</file>